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f.caimi\Desktop\"/>
    </mc:Choice>
  </mc:AlternateContent>
  <xr:revisionPtr revIDLastSave="0" documentId="13_ncr:1_{E2A58BC4-101C-4F87-B636-8B012FA8D94A}" xr6:coauthVersionLast="47" xr6:coauthVersionMax="47" xr10:uidLastSave="{00000000-0000-0000-0000-000000000000}"/>
  <bookViews>
    <workbookView xWindow="-108" yWindow="-108" windowWidth="23256" windowHeight="12456" xr2:uid="{00000000-000D-0000-FFFF-FFFF00000000}"/>
  </bookViews>
  <sheets>
    <sheet name="Riepilogo Contratti Passivi" sheetId="1" r:id="rId1"/>
    <sheet name="Riepilogo Contratti Attivi" sheetId="2" r:id="rId2"/>
  </sheets>
  <definedNames>
    <definedName name="_xlnm._FilterDatabase" localSheetId="1" hidden="1">'Riepilogo Contratti Attivi'!$B$5:$J$9</definedName>
    <definedName name="_xlnm._FilterDatabase" localSheetId="0" hidden="1">'Riepilogo Contratti Passivi'!$A$5:$L$207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2" l="1"/>
  <c r="H10" i="2"/>
  <c r="I9" i="2"/>
  <c r="H9" i="2"/>
  <c r="L156" i="1"/>
  <c r="K156" i="1"/>
  <c r="L180" i="1"/>
  <c r="K180" i="1"/>
  <c r="L34" i="1"/>
  <c r="K34" i="1"/>
  <c r="L92" i="1"/>
  <c r="K92" i="1"/>
  <c r="L159" i="1"/>
  <c r="K159" i="1"/>
  <c r="L21" i="1"/>
  <c r="K21" i="1"/>
  <c r="L200" i="1"/>
  <c r="K200" i="1"/>
  <c r="L164" i="1"/>
  <c r="K164" i="1"/>
  <c r="L50" i="1"/>
  <c r="K50" i="1"/>
  <c r="K133" i="1"/>
  <c r="L183" i="1"/>
  <c r="K183" i="1"/>
  <c r="L113" i="1"/>
  <c r="K113" i="1"/>
  <c r="K67" i="1" l="1"/>
  <c r="L134" i="1"/>
  <c r="K134" i="1"/>
  <c r="L185" i="1" l="1"/>
  <c r="K185" i="1"/>
  <c r="L194" i="1"/>
  <c r="K194" i="1"/>
  <c r="L120" i="1"/>
  <c r="K120" i="1"/>
  <c r="L191" i="1" l="1"/>
  <c r="K191" i="1"/>
  <c r="L133" i="1"/>
  <c r="L67" i="1"/>
  <c r="K145" i="1"/>
  <c r="L145" i="1"/>
  <c r="L118" i="1" l="1"/>
  <c r="K118" i="1"/>
  <c r="K142" i="1"/>
  <c r="L142" i="1"/>
  <c r="L41" i="1"/>
  <c r="L17" i="1"/>
  <c r="K17" i="1" l="1"/>
  <c r="L140" i="1" l="1"/>
  <c r="L153" i="1" l="1"/>
  <c r="L154" i="1"/>
  <c r="L121" i="1" l="1"/>
  <c r="L160" i="1"/>
  <c r="L10" i="1"/>
  <c r="L94" i="1"/>
  <c r="L26" i="1"/>
  <c r="L39" i="1" l="1"/>
  <c r="A39" i="1"/>
  <c r="L119" i="1"/>
  <c r="L18" i="1" l="1"/>
  <c r="L44" i="1" l="1"/>
  <c r="L152" i="1"/>
  <c r="L83" i="1" l="1"/>
  <c r="L138" i="1" l="1"/>
  <c r="L115" i="1" l="1"/>
  <c r="L149" i="1"/>
  <c r="L40" i="1"/>
  <c r="L95" i="1" l="1"/>
  <c r="L48" i="1" l="1"/>
  <c r="L96" i="1"/>
  <c r="L103" i="1" l="1"/>
  <c r="L62" i="1" l="1"/>
  <c r="L141" i="1" l="1"/>
  <c r="L106" i="1" l="1"/>
  <c r="L43" i="1"/>
  <c r="L57" i="1" l="1"/>
  <c r="L88" i="1" l="1"/>
  <c r="L71" i="1"/>
  <c r="L135" i="1" l="1"/>
  <c r="L129" i="1"/>
  <c r="L86" i="1"/>
  <c r="L108" i="1" l="1"/>
  <c r="L80" i="1"/>
  <c r="L105" i="1" l="1"/>
  <c r="L124" i="1"/>
  <c r="L73" i="1" l="1"/>
  <c r="L90" i="1" l="1"/>
  <c r="L100" i="1" l="1"/>
  <c r="L45" i="1"/>
  <c r="L47" i="1" l="1"/>
  <c r="L70" i="1"/>
  <c r="L49" i="1" l="1"/>
  <c r="G62" i="1" l="1"/>
  <c r="L64" i="1" l="1"/>
  <c r="L89" i="1"/>
  <c r="G34" i="1" l="1"/>
  <c r="L74" i="1" l="1"/>
  <c r="L52" i="1" l="1"/>
  <c r="L54" i="1" l="1"/>
  <c r="L56" i="1" l="1"/>
  <c r="L46" i="1" l="1"/>
  <c r="L72" i="1"/>
  <c r="G72" i="1" l="1"/>
  <c r="L29" i="1" l="1"/>
  <c r="L24" i="1"/>
  <c r="L79" i="1" l="1"/>
  <c r="L93" i="1"/>
  <c r="L65" i="1" l="1"/>
  <c r="L78" i="1" l="1"/>
  <c r="L33" i="1" l="1"/>
  <c r="L58" i="1" l="1"/>
  <c r="L31" i="1" l="1"/>
  <c r="L42" i="1"/>
  <c r="L66" i="1" l="1"/>
  <c r="L36" i="1" l="1"/>
  <c r="L7" i="1"/>
  <c r="L68" i="1" l="1"/>
  <c r="G68" i="1"/>
  <c r="L55" i="1"/>
  <c r="L63" i="1" l="1"/>
  <c r="L38" i="1" l="1"/>
  <c r="L27" i="1" l="1"/>
  <c r="L53" i="1" l="1"/>
  <c r="L35" i="1" l="1"/>
  <c r="L28" i="1" l="1"/>
  <c r="L37" i="1" l="1"/>
  <c r="L22" i="1"/>
  <c r="G38" i="1" l="1"/>
  <c r="L23" i="1" l="1"/>
  <c r="L8" i="1" l="1"/>
</calcChain>
</file>

<file path=xl/sharedStrings.xml><?xml version="1.0" encoding="utf-8"?>
<sst xmlns="http://schemas.openxmlformats.org/spreadsheetml/2006/main" count="975" uniqueCount="733">
  <si>
    <t>FORNITORE</t>
  </si>
  <si>
    <t>NATURA INCARICO</t>
  </si>
  <si>
    <t>DATA SOTTOSCRIZIONE</t>
  </si>
  <si>
    <t>14/04/2016-13/04/2018</t>
  </si>
  <si>
    <t>- Giudizio sul bilancio 
- regolare tenuta della contabilità
- revisione contabile del reporting package annuale e revisione contabile limitata del reporting package semestrale
- verifica modelli 770 semplificato e ordinario
- verifica modelli dichiarazione dei redditi Unico e IRAP</t>
  </si>
  <si>
    <t>Servizi di conservazione ditigale di documenti rilevanti ai fini tributari</t>
  </si>
  <si>
    <t>Triennio 2015-2017</t>
  </si>
  <si>
    <t>DELOITTE &amp; TOUCHE SpA/M4</t>
  </si>
  <si>
    <t>si veda contratto principale SIRTI SpA/M4</t>
  </si>
  <si>
    <t>L'accordo regola i rapporti tra Fastweb, M4 e SIRTI per la corretta esecuzione dell'intervento di risoluzione delle interferenze di cui al provvedimento del Comune di Milano, ordinanza 5/2016 del 30/06/2016 nonché ulteriori interventi di risoluzione interferenze richiesti dal Comune con ulteriori ordinanze</t>
  </si>
  <si>
    <t>L'accordo regola i rapporti tra TIM, M4 e SIRTI per la corretta esecuzione dell'intervento di risoluzione delle interferenze di cui al provvedimento del Comune di Milano PROT. pg 149700/2016 del 18/3/2016 nonché ulteriori interventi di risoluzione interferenze richiesti dal Comune con ulteriori ordinanze</t>
  </si>
  <si>
    <t>L'accordo regola i rapporti tra VERIZON, M4 e SIRTI per la corretta esecuzione dell'intervento di risoluzione delle interferenze di cui al provvedimento del Comune di Milano ordinanza n. 3/2016 del 30/6/2016  nonché ulteriori interventi di risoluzione interferenze richiesti dal Comune con ulteriori ordinanze</t>
  </si>
  <si>
    <t>L'accordo regola i rapporti tra METROWEB, M4 e SIRTI per la corretta esecuzione dell'intervento di risoluzione delle interferenze di cui al provvedimento del Comune di Milano ordinanza n. 7/2016 del 30/6/2016  nonché ulteriori interventi di risoluzione interferenze richiesti dal Comune con ulteriori ordinanze</t>
  </si>
  <si>
    <t>GEOCONSULT SERVICE Srl</t>
  </si>
  <si>
    <t>Affidamento temporaneo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</si>
  <si>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Consulenza assicurativa successiva alla fase di financial close</t>
  </si>
  <si>
    <t>MARSH SpA</t>
  </si>
  <si>
    <t>Consulenza tecnica e ambientale per i finanziatori - monitoraggio bimestrale durante la fase di costruzione</t>
  </si>
  <si>
    <t>DURATA / SCADENZA</t>
  </si>
  <si>
    <t>ARUP ITALIA Srl</t>
  </si>
  <si>
    <t>Servizi di assistenza legale per M4 SPA</t>
  </si>
  <si>
    <t>GIUSPUBBLICISTI ASSOCIATI SPA</t>
  </si>
  <si>
    <t>Servizio di licenza d'uso piattaforma informatica Legolas</t>
  </si>
  <si>
    <t>Affidamento delle attività di consulente legale in relazione al contratto di finanziamento project per la progettazione, costruzione e gestione della Linea Metropolitana di Milano S. Cristoforo - Linate</t>
  </si>
  <si>
    <t>Servizi di consulenza legale in relazione all'esecuzione del contratto di finanziamento relativo alla progettazione, alla costruzione e all'esercizio  della M4_ prestazioni svolte dallo studio successivamente alla prima erogazione (31/07/2015) ai sensi del Contratto di Finanziamento in qualità di consulente legale dei Finanziatori</t>
  </si>
  <si>
    <t>Il Contratto viene rinnovato di anno in anno salvo disdetta entro la data del 15 ottobre.</t>
  </si>
  <si>
    <t>Rate orario 9,35759 e importo ticket 11,000</t>
  </si>
  <si>
    <t>SALINI-IMPREGILO SpA</t>
  </si>
  <si>
    <t>ADECCO ITALIA SpA</t>
  </si>
  <si>
    <t>LEGANCE AVVOCATI ASSOCIATI</t>
  </si>
  <si>
    <t>3.800 € per utenze fino a 4 postazioni
2.800 € per utenze oltre a 5 postazioni</t>
  </si>
  <si>
    <t>CHIOMENTI STUDIO LEGALE</t>
  </si>
  <si>
    <t>Disciplinare di incarico per lo svolgimento delle attività del Broker di assicurazione a favore di SPV LINEA M4 fuori dall'ambito delle polizze contrattuali</t>
  </si>
  <si>
    <t>nessun compenso previsto</t>
  </si>
  <si>
    <t>AON SpA</t>
  </si>
  <si>
    <t>Legale che segue la Causa Immobiliare Ronchetto</t>
  </si>
  <si>
    <t>Rate orario 11,8421 e importo ticket 11,000</t>
  </si>
  <si>
    <t>Contratto lavoro a tempo determinato (Arena) - proroga</t>
  </si>
  <si>
    <t>Service SAP - rinnovo</t>
  </si>
  <si>
    <t>CONSUL SYSTEM</t>
  </si>
  <si>
    <t>Accordo quadro di collaborazione e di cessione dei diritti relativi a Certificati bianchi (TEE)</t>
  </si>
  <si>
    <t>fino adempimento Accordi Individuali</t>
  </si>
  <si>
    <t>prezzo medio ponderato TEE rilasciato dal GSE scontato del 15%</t>
  </si>
  <si>
    <t>Incarico apposizione visto di conformità Dichiarazione IVA 2017</t>
  </si>
  <si>
    <t>All'apposizione della sottoscrizione della Dichiarazione IVA 2017</t>
  </si>
  <si>
    <t>Prestazioni integrative sui bilanci chiusi al 31/12/2016 e 31/12/2017 (impatto nuovi Principi Contabili a seguito D.Lgs 139/2015)</t>
  </si>
  <si>
    <t>Biennio 2016-2017</t>
  </si>
  <si>
    <t>Leasing ed assistenza tecnica full service su macchine fotocopiatrici</t>
  </si>
  <si>
    <t>BNP PARIBAS LEASING SOLUTIONS /DUPLEX</t>
  </si>
  <si>
    <t>SGS SERTEC</t>
  </si>
  <si>
    <t>Responsabile Lavori</t>
  </si>
  <si>
    <t>Servizio di pulizie uffici M4</t>
  </si>
  <si>
    <t>DESIREE soc. coop.</t>
  </si>
  <si>
    <t>Realizzazione opere Civili di interconnessione reti - Prima fase</t>
  </si>
  <si>
    <t>a completamento delle attività</t>
  </si>
  <si>
    <t>54.467,25€</t>
  </si>
  <si>
    <t>Realizzazione cameretta via Foppa Washington</t>
  </si>
  <si>
    <t>18.000€</t>
  </si>
  <si>
    <t xml:space="preserve">SGI di GIURIOLO ENRICO &amp; C. SAS </t>
  </si>
  <si>
    <t>5.000€</t>
  </si>
  <si>
    <t>termine del giudizio causa Immobiliare Ronchetto</t>
  </si>
  <si>
    <t>€ 19.740 più variabile a consumo in base al numero di copie fatte</t>
  </si>
  <si>
    <t xml:space="preserve">36.800€ </t>
  </si>
  <si>
    <t>COMUNE DI MILANO</t>
  </si>
  <si>
    <t>12 ANNI</t>
  </si>
  <si>
    <t>Affitto uffici P.zza Castello</t>
  </si>
  <si>
    <t>183.825€ + rivalutazione annuale ISTAT</t>
  </si>
  <si>
    <t>STUDIO GIOVANARDI E ASSOCIATI</t>
  </si>
  <si>
    <t>Consulenza legale causa M4/Metroweb SpA</t>
  </si>
  <si>
    <t>8.000€ prima fase
15.000€ assistenza giudiziale</t>
  </si>
  <si>
    <t>termine attività di difesa per conto della Società M4</t>
  </si>
  <si>
    <t>INTEGRA DOCUMENT MANAGEMENT S.R.L./M4</t>
  </si>
  <si>
    <t>METROPOLITANA MILANESE SpA</t>
  </si>
  <si>
    <t>P.IVA/C.F.</t>
  </si>
  <si>
    <t>01594820449</t>
  </si>
  <si>
    <t>01146510498</t>
  </si>
  <si>
    <t>IMPORTO CONTRATTUALE/ORDINE</t>
  </si>
  <si>
    <t>INNOVA MCA SRL</t>
  </si>
  <si>
    <t>CAR CENTRAL PARKING SRL</t>
  </si>
  <si>
    <t>09502580153</t>
  </si>
  <si>
    <t>08236990969</t>
  </si>
  <si>
    <t>08396260963</t>
  </si>
  <si>
    <t>Rilascio di un parere legale in tema di disciplina delle assunzioni da parte delle società partecipate da Amministrazioni pubbliche in relazione alle novità introdotte dal D.lgs 175/2016</t>
  </si>
  <si>
    <t>Servizio di assistenza in ambito salute, sicurezza e antincendio degli uffici di M4 SPA e di formazione per il personale dipendente</t>
  </si>
  <si>
    <t xml:space="preserve">Contratto di affitto di n. 25 spazi di sosta all'interno dell'autosilo a disposizione del personale dell'Università degli Studi di Milano </t>
  </si>
  <si>
    <t>non oltre 90 gg dalla sottoscrizione dell'incarico</t>
  </si>
  <si>
    <t>annuale</t>
  </si>
  <si>
    <t>1.500€+250€ per gestione sicurezza e apprestamenti antincendio
4 ore * 4 sessioni *300 euro * organico in forza per corso di formazion LBG generale
4 ore * 4 sessioni *300 euro * organico in forza per corso di formazion Lbsb specifico</t>
  </si>
  <si>
    <t>GEOTECHNICAL DESIGN GROUP SRL</t>
  </si>
  <si>
    <t xml:space="preserve">stimati 36 mesi, periodo equivalente a tutta la durata del cantiere per la relizzazione della futura stazione Sforza Policlinico </t>
  </si>
  <si>
    <t>ITALIANA AUDION SRL</t>
  </si>
  <si>
    <t xml:space="preserve">Noleggio affrancatrice postale </t>
  </si>
  <si>
    <t>annuale con tacito rinnovo salvo disdetta da inviare tramite raccomandata A/R entro 30gg dalla scadenza del contratto</t>
  </si>
  <si>
    <t>01742310152</t>
  </si>
  <si>
    <t>Affidamento delle attività di Direzione Lavori relative alla fase di progettazione esecutiva, costruttiva e realizzativa della Linea Metropolitana M4</t>
  </si>
  <si>
    <t>EXPROPRIANDA Srl</t>
  </si>
  <si>
    <t>INTERFIELD</t>
  </si>
  <si>
    <t>02833870153</t>
  </si>
  <si>
    <t>Servizio di consulente del lavoro ed amministrazione del personale</t>
  </si>
  <si>
    <t>tra anni dalla sottoscrizione</t>
  </si>
  <si>
    <t>37.500 escluso Iva</t>
  </si>
  <si>
    <t xml:space="preserve">DANOVI &amp; GIORGIANNI ASSOCIATI E COMMERCIALISTI </t>
  </si>
  <si>
    <t>Advisor fiscale</t>
  </si>
  <si>
    <t>Il compenso per le prestazioni svolte nel periodo 15/6/2016-28/02/2017 e quelli che saranno dovuti per il servizio reso dal 01/03/17-30/04/17 non potranno superare i 40.000€ iva esclusa</t>
  </si>
  <si>
    <r>
      <rPr>
        <sz val="11"/>
        <color theme="1"/>
        <rFont val="Calibri"/>
        <family val="2"/>
      </rPr>
      <t>40.000 €</t>
    </r>
  </si>
  <si>
    <r>
      <t xml:space="preserve">importo massimo </t>
    </r>
    <r>
      <rPr>
        <sz val="11"/>
        <color theme="1"/>
        <rFont val="Calibri"/>
        <family val="2"/>
      </rPr>
      <t>60.000 €</t>
    </r>
  </si>
  <si>
    <r>
      <t xml:space="preserve">importo massimo </t>
    </r>
    <r>
      <rPr>
        <sz val="11"/>
        <color theme="1"/>
        <rFont val="Calibri"/>
        <family val="2"/>
      </rPr>
      <t>209.000 €</t>
    </r>
  </si>
  <si>
    <t>200.000€ oltre CPA e Iva</t>
  </si>
  <si>
    <r>
      <rPr>
        <sz val="11"/>
        <color theme="1"/>
        <rFont val="Calibri"/>
        <family val="2"/>
      </rPr>
      <t xml:space="preserve">18.400€
9.500€ </t>
    </r>
    <r>
      <rPr>
        <sz val="11"/>
        <color theme="1"/>
        <rFont val="Calibri"/>
        <family val="2"/>
        <scheme val="minor"/>
      </rPr>
      <t>(ANNUALE)</t>
    </r>
  </si>
  <si>
    <r>
      <t xml:space="preserve">Revisione Legale: 22.000€
Revisione Reporting package semestrale: 3.000€
Verifica regolare tenuta della contabilità: 4.000€
sottoscrizione dichiarazioni fiscali: 1.000€
TOTALE: </t>
    </r>
    <r>
      <rPr>
        <sz val="11"/>
        <color theme="1"/>
        <rFont val="Calibri"/>
        <family val="2"/>
      </rPr>
      <t>30.000 (annuale)</t>
    </r>
    <r>
      <rPr>
        <sz val="11"/>
        <color theme="1"/>
        <rFont val="Calibri"/>
        <family val="2"/>
        <scheme val="minor"/>
      </rPr>
      <t xml:space="preserve">
Si aggiungono rimborsi spese fino al 5% del valore contrattuale</t>
    </r>
  </si>
  <si>
    <r>
      <rPr>
        <sz val="11"/>
        <color theme="1"/>
        <rFont val="Calibri"/>
        <family val="2"/>
      </rPr>
      <t>4.000€ (per visto di conformità)</t>
    </r>
    <r>
      <rPr>
        <sz val="11"/>
        <color theme="1"/>
        <rFont val="Calibri"/>
        <family val="2"/>
        <scheme val="minor"/>
      </rPr>
      <t xml:space="preserve">
Si aggiungono rimborsi spese fino al 5% del valore contrattuale</t>
    </r>
  </si>
  <si>
    <r>
      <t xml:space="preserve">Valore massimo </t>
    </r>
    <r>
      <rPr>
        <sz val="11"/>
        <color theme="1"/>
        <rFont val="Calibri"/>
        <family val="2"/>
      </rPr>
      <t>10.000.000€</t>
    </r>
  </si>
  <si>
    <t>ARCUS FINANCIAL ADVISORS SRL</t>
  </si>
  <si>
    <t xml:space="preserve">Consulente della società per la costruzione e assistenza di un modello finanziario 
</t>
  </si>
  <si>
    <t>136.350 escluso Iva e contributi previdenziali</t>
  </si>
  <si>
    <t>ALD AUTOMOTIVE</t>
  </si>
  <si>
    <t>01924961004</t>
  </si>
  <si>
    <t xml:space="preserve">Noleggio auto </t>
  </si>
  <si>
    <t>48 mesi</t>
  </si>
  <si>
    <t>24.672 escluso iva</t>
  </si>
  <si>
    <t>Consulente Hedging</t>
  </si>
  <si>
    <t>36.000 escluso Iva</t>
  </si>
  <si>
    <t>LEASYS SPA</t>
  </si>
  <si>
    <t>06714021000</t>
  </si>
  <si>
    <t xml:space="preserve">60 mesi </t>
  </si>
  <si>
    <t xml:space="preserve">Noleggio n. 2 auto </t>
  </si>
  <si>
    <t>Contratto lavoro a tempo determinato (Pommella) - proroga</t>
  </si>
  <si>
    <t>AVV.TO STEFANO NESPOR</t>
  </si>
  <si>
    <t>03353590155</t>
  </si>
  <si>
    <t>Rilascio di un parere legale in merito ai profili di responsabilità della società concessionaria in materia di sicurezza sui luoghi di lavoro e ambientale in relazione ai cantieri e ai lavori di costruzione della linea M4 della metropolitana</t>
  </si>
  <si>
    <t>a completamento delle attività che si concluderanno entro 20 giorni dalla data di sottoscrizione</t>
  </si>
  <si>
    <t>6.000€ oltre Iva e contributi previdenziali</t>
  </si>
  <si>
    <t>ATTIVO</t>
  </si>
  <si>
    <t>TERMINATO</t>
  </si>
  <si>
    <t>35.280€ oltre iva e contributi previdenziali</t>
  </si>
  <si>
    <t>INFORMAZIONE
ATTIVO/SCADUTO</t>
  </si>
  <si>
    <t>EDENRED ITALIA SRL</t>
  </si>
  <si>
    <t>09429840151</t>
  </si>
  <si>
    <t>Buoni pasto cartacei a favore dei dipendenti di M4</t>
  </si>
  <si>
    <t>URBAN VISION SPA</t>
  </si>
  <si>
    <t>08236441005</t>
  </si>
  <si>
    <t>Advisor fiscale Attività extracontrattuali</t>
  </si>
  <si>
    <t>DOLPHIN SOC COOP ARL</t>
  </si>
  <si>
    <t>03054000967</t>
  </si>
  <si>
    <t>GIANNI ORIGONI GRIPPO CAPPELLI &amp; PARTNERS STUDIO LEGALE</t>
  </si>
  <si>
    <t>01535691008</t>
  </si>
  <si>
    <t>Incarico di consulente legale di M4 in relazione al contratto di finanziamento project per la progettazione, costruzione e gestione della linea 4 della metropolitana di Milano</t>
  </si>
  <si>
    <t>biennale dalla sottoscrizione dell'incarico</t>
  </si>
  <si>
    <t xml:space="preserve">119800 escluso contributi previdenziali e spese vive </t>
  </si>
  <si>
    <t xml:space="preserve">comodato d'uso gratuito, sono escluse le spese generali di portierato, ascensore e spese di riscaldamento </t>
  </si>
  <si>
    <t>Uffici Comunali Viale G. D'Annunzio 15/17</t>
  </si>
  <si>
    <t>01199250158</t>
  </si>
  <si>
    <t>13/10/2016 al 31/03/2017</t>
  </si>
  <si>
    <t>49.500 mensili oltre 4% CNPAIA e Iva</t>
  </si>
  <si>
    <t>07722780967</t>
  </si>
  <si>
    <t>Revisione del modello di organizzazione, gestione e controllo ai sensi del D. Lgs. 231/01</t>
  </si>
  <si>
    <t>il contratto terminerà con la consegna formale di tutta la documentazione prodotta</t>
  </si>
  <si>
    <t>METROBLU</t>
  </si>
  <si>
    <t>Convenzione inerente l'uso dei servizi dei campi base</t>
  </si>
  <si>
    <t>2016/2017/2018</t>
  </si>
  <si>
    <t>alloggi: 590 € per camera/mese
pranzo: 8€ cadauna
cena: 8€ cadauna
colazione: 1,5€ cadauna</t>
  </si>
  <si>
    <t xml:space="preserve">8.000€ - 3.000€ oltre contributi previdenziali </t>
  </si>
  <si>
    <t>VITO ROSIELLO</t>
  </si>
  <si>
    <t>RSLVTI50S04A091N</t>
  </si>
  <si>
    <t>Incarico di consulenza tecnica di parte nella procedura giudiziale ricorso Immobiliare Ronchetto</t>
  </si>
  <si>
    <t>l'incarico si concluderà al termine dell'iter giudiaziorio</t>
  </si>
  <si>
    <t>4.000 euro oltre Iva, contributi previdenziali</t>
  </si>
  <si>
    <t xml:space="preserve">Incarico per la realizzazione dei corsi di formazione obbligatoria come identificati nel PTPCT </t>
  </si>
  <si>
    <t>l'incarico terminerà con l'erogazione dell'ultimo modulo formativo e l'invio di tutto il materiale formativo predisposto e utilizzato</t>
  </si>
  <si>
    <t>11.500 euro oltre Iva, contributi previdenziali</t>
  </si>
  <si>
    <t>1313434301004</t>
  </si>
  <si>
    <t>AZIENDA TRASPORTI MILANESI SPA</t>
  </si>
  <si>
    <t>l'incarico dovrà essere espletato fino all'emissione in servizio dell'ultimo treno metropolitano, che si presume avverrà entro il 2024. In caso di splittamenti rispetto alla predetta data, quale che sia la causa del ritardo, ATM non potrà avanzare nei confronti di M4 richieste di indennizzi, risarcimenti o altri compensi</t>
  </si>
  <si>
    <t xml:space="preserve">ARCH. EUGENIA SILVESTRI </t>
  </si>
  <si>
    <t>SLVGNE71D60F205O</t>
  </si>
  <si>
    <t>Prestazioni tecniche e professionali relative alle opere necessarie al trasferimento degli uffici di M4 nella nuova sede di Viale Gabriele D'Annunzio 15</t>
  </si>
  <si>
    <t xml:space="preserve">decorre dalla data di sottoscrizione tra le Parti e ha durata sino al termine del cantiere </t>
  </si>
  <si>
    <t>8.500 euro oltre Iva, contributi previdenziali</t>
  </si>
  <si>
    <t>24 mesi dalla sottoscrizione</t>
  </si>
  <si>
    <t>209.000€ oltre iva, contributi previdenziali e spese vive</t>
  </si>
  <si>
    <t xml:space="preserve">Contratto Integrativo per la costruzione e assistenza di un modello finanziario 
</t>
  </si>
  <si>
    <t xml:space="preserve">le attività del contratto integrativo avranno termine entro il termine di durata del contratto originariamnete previsto 07/07/2020 </t>
  </si>
  <si>
    <r>
      <t>dal 01/04/2017 al 31/03/2018</t>
    </r>
    <r>
      <rPr>
        <b/>
        <sz val="11"/>
        <color theme="1"/>
        <rFont val="Calibri"/>
        <family val="2"/>
        <scheme val="minor"/>
      </rPr>
      <t xml:space="preserve"> </t>
    </r>
    <r>
      <rPr>
        <sz val="11"/>
        <color theme="1"/>
        <rFont val="Calibri"/>
        <family val="2"/>
        <scheme val="minor"/>
      </rPr>
      <t>- proroga del 29/03/2018 dal 01/04/2018 al 30/06/2018 alle medesime condizioni economiche -</t>
    </r>
    <r>
      <rPr>
        <b/>
        <sz val="11"/>
        <color theme="1"/>
        <rFont val="Calibri"/>
        <family val="2"/>
        <scheme val="minor"/>
      </rPr>
      <t xml:space="preserve"> proroga del 28/06/2018 fino al 31/07/2018 (1 mese) alle medesime cond economiche</t>
    </r>
  </si>
  <si>
    <t xml:space="preserve">corrispettivo annuo1.373.217,36 (inclusi CNPAIA 4%) esclusa Iva </t>
  </si>
  <si>
    <t>12.000€ sulla chiusura di bilancio al 31/12/2016
5.000€ sulla chiusura di bilancio al 31/12/2017
Si aggiungono rimborsi spese fino al 5% del valore contrattuale</t>
  </si>
  <si>
    <t>Incarico per l'assistenza nell'adeguamento al regolamento europeo 679/2016 (privacy)</t>
  </si>
  <si>
    <t>inizio attività programmate per luglio 2018 e conclusione non oltre il 30 settembre 2018</t>
  </si>
  <si>
    <t>07025291001</t>
  </si>
  <si>
    <t>Affidamento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</si>
  <si>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dal 01/08/2018 fino alla fine dei lavori coincidente con l'emissione del certificato di collaudo (indicativamente 64 mesi decorrenti dall'avvio dell'esecuzione del servizio)</t>
  </si>
  <si>
    <t>Importo totale del servizio 3.059.143,62 oltre iva e contributi previdenziali</t>
  </si>
  <si>
    <t>STIL EDIL COSTRUZIONI</t>
  </si>
  <si>
    <t>01978960167</t>
  </si>
  <si>
    <t>Lavori di adeguamento degli uffici della futura sede di M4 in Viale D'annunzio</t>
  </si>
  <si>
    <t xml:space="preserve">BDO ITALIA </t>
  </si>
  <si>
    <t>Rilascio e apposizione visto di conformità su dichiarazione IRAP  2018 anno d'imposta 2017</t>
  </si>
  <si>
    <t xml:space="preserve">3.000€ IVA ed oneri accessori di legge esclusi </t>
  </si>
  <si>
    <t>FABER SYSTEM SRL</t>
  </si>
  <si>
    <t>07155170157</t>
  </si>
  <si>
    <t>Protocollo informatico</t>
  </si>
  <si>
    <t>16.800€ una tantum
7.500€ canone annuale</t>
  </si>
  <si>
    <t>tra anni dalla data di invio contratto 26.09.2018</t>
  </si>
  <si>
    <t>RIZ SERVICE SRL</t>
  </si>
  <si>
    <t>22/01/2018- proroga dal 01.08.2018-30.09.2018
27/04/2018 - proroga dal 02/05/18 al 29/06/18 - proroga dal 02/07/18 al 31/07/18 - proroga dal 01/08/18 al 30/09/18 - proroga 01/10/18 al 31/10/18</t>
  </si>
  <si>
    <t>01/08/2018-30/09/2018
01/10/18-31/10/18</t>
  </si>
  <si>
    <t>STUDIO AMICA SOC. COOP.</t>
  </si>
  <si>
    <t>Erogazione in SaaS della piattaforma di E-P rocurement di gare telematiche denominata TuttoGare</t>
  </si>
  <si>
    <t xml:space="preserve">Affidamento triennale
costo annuo 8.000€ </t>
  </si>
  <si>
    <t>24.000 €</t>
  </si>
  <si>
    <r>
      <t xml:space="preserve">30/11/2018
</t>
    </r>
    <r>
      <rPr>
        <b/>
        <sz val="11"/>
        <color theme="1"/>
        <rFont val="Calibri"/>
        <family val="2"/>
        <scheme val="minor"/>
      </rPr>
      <t>20/11/2018 rinnovo durata 36 mesi</t>
    </r>
  </si>
  <si>
    <t>Noleggio ed assistenza tecnica full service multifunzione</t>
  </si>
  <si>
    <t>13187000156</t>
  </si>
  <si>
    <t xml:space="preserve">canone mensile 220 € </t>
  </si>
  <si>
    <t>36 mesi decorrenti dal primo giorno feriale del trimestre solare
da sett - dic 2018</t>
  </si>
  <si>
    <t>750 pulizia ordinaria c/o p.zza castello dall 1 al 12 agosto
2000€ pulizia inizial c/o vial ed'annunzio
3.300€ pulizia ordinaria dal 27 agosto al 30 settembre in Via D'Annunzio
3.300€ pulizia ordinaria dal 1° al 31 ottobre in Via D'Annunzio</t>
  </si>
  <si>
    <t xml:space="preserve">dal ricevimento del cronoprogramma a firma del contraente e committente fino al 6/8/2018
Opere extra contratto per i lavori e le opere necessarie all'adeguamento e al trasferimento della sede </t>
  </si>
  <si>
    <t>01/01/2019-31/12/2019</t>
  </si>
  <si>
    <t>30.900€ escluso Iva</t>
  </si>
  <si>
    <t>Fase 1 € 15.000
Fase 2 il Committente corrisponderà al Contraente l’importo 
maturato e dovuto secondo quanto previsto all’art. 4 (“Corrispettivi ed altre spese”) del Contratto sottoscritto il 7/07/2017, ultimo capoverso a cui questa attività si riferisce.</t>
  </si>
  <si>
    <t>Rate orario unico medio pari ad Euro 240 con CAP mensile pari ad Euro 10.000 + rimborso spese 
Agli onorari vanno aggiunti Iva e CPA 4%</t>
  </si>
  <si>
    <t>KPMG SPA</t>
  </si>
  <si>
    <t>Review indipendente del modello finanziario</t>
  </si>
  <si>
    <t>2 settimane dalla ricezione del modello</t>
  </si>
  <si>
    <t>28.000 €</t>
  </si>
  <si>
    <t>BUTTI &amp; PARTNERS ASSOCIAZIONE</t>
  </si>
  <si>
    <t>04144000231</t>
  </si>
  <si>
    <t>entro 20 gg dalla data di sottoscrizione</t>
  </si>
  <si>
    <t>13134301004</t>
  </si>
  <si>
    <t>Assistenza legale specialistica in materia di anticorruzione e trasparenza</t>
  </si>
  <si>
    <t>dalla data di sottoscrizione alla conclusione dell'attività in oggetto</t>
  </si>
  <si>
    <t>4500+spese generali 10%+CPA 4%</t>
  </si>
  <si>
    <t>Incarico per l'assistenza nell'adeguamento al regolamento europeo 679/2016 (privacy) - II FASE</t>
  </si>
  <si>
    <r>
      <t xml:space="preserve">- Revisione contabile del bilancio in forma abbreviata 
'- Verifica della regolare tenuta della contabilità
'-Verifiche per la sottoscrizione delle dichiarazioni fiscali
'- Revisione del reporting package annuale e revisione contabile limitata del reporting package semestrale sulla base degli IAS/IFRS </t>
    </r>
    <r>
      <rPr>
        <i/>
        <sz val="11"/>
        <color theme="1"/>
        <rFont val="Calibri"/>
        <family val="2"/>
        <scheme val="minor"/>
      </rPr>
      <t>(1) princi IAS/IFRS in vigore alla data della presente proposta</t>
    </r>
    <r>
      <rPr>
        <sz val="11"/>
        <color theme="1"/>
        <rFont val="Calibri"/>
        <family val="2"/>
        <scheme val="minor"/>
      </rPr>
      <t xml:space="preserve">
'- Assistenza metodologica nella predisposizione del bilancio in forma ordinaria a seguito dell'applicazione della direttiva europea 2013/34 e dei nuovi OIC </t>
    </r>
    <r>
      <rPr>
        <i/>
        <sz val="11"/>
        <color theme="1"/>
        <rFont val="Calibri"/>
        <family val="2"/>
        <scheme val="minor"/>
      </rPr>
      <t>(2) nella versione ultima ad oggi emessa del 22/12/2017</t>
    </r>
  </si>
  <si>
    <t xml:space="preserve">PROF. GIOVANNI TARTAGLIA POLCINI </t>
  </si>
  <si>
    <t>TRTGNN68B07A783A</t>
  </si>
  <si>
    <t>Regolamento interno per l'affidamento di incarichi esterni di natura autonoma</t>
  </si>
  <si>
    <t xml:space="preserve">durata di due ore nel giorno e ora concordata tra le parti </t>
  </si>
  <si>
    <t>BONELLI EREDE PAPPALARDO STUDIO LEGALE</t>
  </si>
  <si>
    <t>Conferimento incarico relativo al giudizio da  instaurarsi dinanzi al Tar Lazio-Roma per l'impugnazione da parte di Consul System SpA del provvedimento del GSE di rigetto della PPPM</t>
  </si>
  <si>
    <t>Dalla data di sottoscrizione e terminerà con il completamento delle attività descritte fino all'adozione del giudizio di primo grado o in caso di definizione transattiva della lite, per tutta la durata della gestione della trattativa fino all'eventuale sottoscrizione del relativo atto</t>
  </si>
  <si>
    <t xml:space="preserve">4.750 oltre contributi, e 5% a titolo di rimborso spese generali </t>
  </si>
  <si>
    <t xml:space="preserve">LIPANI CATRICALA' E PARTNERS
STUDIO DI AVVOCATI </t>
  </si>
  <si>
    <t>Incarico per l'assistenza alle attività dell'OdV ex D.Lgs 231/2001</t>
  </si>
  <si>
    <t>6.500 oltre Iva e CPA 4%</t>
  </si>
  <si>
    <t>Inizio attività programmate entro la fine di gennaio 2019 e conclusione non oltre il 30 aprile 2019</t>
  </si>
  <si>
    <t>Le attività oggetto del presente contratto termineranno entro il 31 dicembre 2019</t>
  </si>
  <si>
    <t>29/02/2019</t>
  </si>
  <si>
    <t>2019-2021</t>
  </si>
  <si>
    <t>ELISABETTA GABRIELLI</t>
  </si>
  <si>
    <t>GBRLBT82M43L191U</t>
  </si>
  <si>
    <t>Prestazione lavoro autonomo occasionale, esperto commissione giudicatrice nell'ambito del Concorso Passerella S.Cristoforo</t>
  </si>
  <si>
    <t>Sino alla proclamazione del vincitore del Concorso</t>
  </si>
  <si>
    <t>6.000€ + 500€ rimb spese</t>
  </si>
  <si>
    <t>ENRICA BARZAGHI</t>
  </si>
  <si>
    <t>BRZNRC74P63B639K</t>
  </si>
  <si>
    <t>09989691002</t>
  </si>
  <si>
    <t>Assistenza in giudizio in esito al ricorso di Immobiliare Ronchetto in danno tra gli altri, di SPV Linea M4 SPA</t>
  </si>
  <si>
    <t xml:space="preserve">Dalla firma fino all'espletamento dell'attività </t>
  </si>
  <si>
    <t>6.500€ +contributi prev + spese vive documentate</t>
  </si>
  <si>
    <t>STUDIO LEGALE 
AVV. DI NAPOLI</t>
  </si>
  <si>
    <t>GRENKE/DUPLEX</t>
  </si>
  <si>
    <t>AVV. ALESSANDRO FACCHINO c/o Studio Legale GeALEX</t>
  </si>
  <si>
    <t>Incarico di assistenza nel giudizio promosso con atto di citazione dal Sig. Giorgio Battisti innanzi al Giudice di Pace di Milano</t>
  </si>
  <si>
    <t>600€ oltre iva, CPA e spese generali</t>
  </si>
  <si>
    <t>FCCLSN67S05F205W</t>
  </si>
  <si>
    <r>
      <t xml:space="preserve">€ 648.120,00 oltre iva 
€ 252.923,60 oltre iva e contributi di legge ove previsti (atto aggiuntivo)
</t>
    </r>
    <r>
      <rPr>
        <b/>
        <sz val="11"/>
        <color theme="1"/>
        <rFont val="Calibri"/>
        <family val="2"/>
        <scheme val="minor"/>
      </rPr>
      <t>Per un totale di € 901.043,60</t>
    </r>
  </si>
  <si>
    <t>Accordo per la funzionalità del sistema di controllo accessi e per l'interfacciametno con il sistema di centro sbme</t>
  </si>
  <si>
    <t>dalla sottoscrizione fino all'entrata in esercizio della prima tratta funzionale</t>
  </si>
  <si>
    <t>Assistenza in giudizio per impugnazione dinanzi al TAR Lombardia proposto da Iscot Italia Spa</t>
  </si>
  <si>
    <t>dalla sottoscrizione fino all'adozione del giudizio o in caso di definizione transattiva della lite</t>
  </si>
  <si>
    <t>10.000€ oltre iva, contributi previdenziali e spese vive</t>
  </si>
  <si>
    <t>RC Advisory Srl</t>
  </si>
  <si>
    <t>06945460969</t>
  </si>
  <si>
    <t>Attività di analisi e revisione delle procedure interne aziendali, già redatte, nonche la stesura delle procedure ancora da sviluppare</t>
  </si>
  <si>
    <t>dalla sottoscrizione dello stesso, terminerà con il completamento di tutte le attività oggetto dell'incarico e non dovrà protrarsi oltre il 30 settembre 2019</t>
  </si>
  <si>
    <t>18.900€ oltre iva</t>
  </si>
  <si>
    <t>il Concedente riconoscerà  per il tramite della Concessionaria, al CMM4 e ad ATM l’importo complessivo di € 800.000,00 oltre IVA</t>
  </si>
  <si>
    <t>ATM/COMUNE DI MILANO/M4/HITACHI RAIL STS SPA/CMM4</t>
  </si>
  <si>
    <t>PERITO INDUSTRIALE RENATO BRUNO</t>
  </si>
  <si>
    <t>059009860016</t>
  </si>
  <si>
    <t>Incarico per la redazione della documentazione tecnica e presentazione delle istanze di deroga ai VV. FF. per le stazioni della M4</t>
  </si>
  <si>
    <t>dalla sottoscrizione dello stesso e terminerà con il completamento di tutte le attività oggetto dell'incarico</t>
  </si>
  <si>
    <t>6.300€ oltre iva</t>
  </si>
  <si>
    <t>04596040966</t>
  </si>
  <si>
    <t xml:space="preserve">Contratto perla realizzazione di un nuovo software per la gestione del protocollo di legalità e per la prestazione di servizi accessori </t>
  </si>
  <si>
    <t>il presente contratto è valido ed efficace dalla data della sua stipula e si concluderà il 31 dicembre 2024</t>
  </si>
  <si>
    <r>
      <t xml:space="preserve">L’importo complessivo del Contratto è pari ad Euro </t>
    </r>
    <r>
      <rPr>
        <b/>
        <sz val="11"/>
        <color theme="1"/>
        <rFont val="Calibri"/>
        <family val="2"/>
      </rPr>
      <t>352.800 iva esclusa</t>
    </r>
    <r>
      <rPr>
        <sz val="11"/>
        <color theme="1"/>
        <rFont val="Calibri"/>
        <family val="2"/>
      </rPr>
      <t xml:space="preserve">
a) euro 263.334 per le attività di sviluppo, rilascio in campo del Software, senza importazione dei dati dal vecchio sistema;
b) euro 51.666 per le attività di manutenzione correttiva dal 1.6.2022 fino al 31 dicembre 2024 di cui euro 11.666 per il periodo dal 1° giugno 2022 al 31 dicembre 2022 euro 20.000 per l’anno 2023 ed euro 20.000 per l’anno 2024;
c) euro 35.000 per il servizio di hosting in cloud dei sistemi hardware su cui è caricato il Software pari ad euro 7.000 per ciascun anno, a partire dal 1° gennaio 2020 e fino al 31 dicembre 2024;
d) euro 2.800 per il servizio di training sul sistema della durata complessiva di 3 giorni lavorativi;</t>
    </r>
    <r>
      <rPr>
        <b/>
        <sz val="11"/>
        <color theme="1"/>
        <rFont val="Calibri"/>
        <family val="2"/>
      </rPr>
      <t xml:space="preserve">
</t>
    </r>
  </si>
  <si>
    <t xml:space="preserve">Incarico relativo all'assistenza  e tutela nel giudizio dinanzi al tribunale nel contenzioso RG 54054/2017 Immobiliare Forlanini Srl </t>
  </si>
  <si>
    <t>16.000 oltre iva e contributi previdenziali dovuti per legge, CPA e spese vive</t>
  </si>
  <si>
    <t>05/11/2018
rinnovo 25/10/19</t>
  </si>
  <si>
    <t>STUDIO LEGALE ANNA MAIENZA E ASSOCIATI</t>
  </si>
  <si>
    <t>06641990962</t>
  </si>
  <si>
    <t>Incarico relativo all'assistenza e tutela nel giudizio avverso l'atto di citazione notificato il 31/07/19 dal Comune di Milano per l'accertamento della responsabilità di M4 per tutti gli eventuali danni patti dal Sig. Zonato</t>
  </si>
  <si>
    <t>10.774 oltre iva e contributi previdenziali dovuti per legge, CPA e spese vive</t>
  </si>
  <si>
    <t xml:space="preserve">Incarico relativo all'assistenza  e tutela nel giudizio dinanzi al tribunale nel contenzioso RG 2347/2018 Immobiliare Forlanini Srl </t>
  </si>
  <si>
    <t>10.000 oltre iva e contributi previdenziali dovuti per legge, CPA e spese vive</t>
  </si>
  <si>
    <t>Quadriennio 2015-2018</t>
  </si>
  <si>
    <t>5/11/18 al 5/11/19
rinnovo 6/11/19 al 6/12/19
rinnovo 9/12/2019 al 20/12/2019</t>
  </si>
  <si>
    <t>01/01/2020-31/12/2020</t>
  </si>
  <si>
    <t>4.500 € al netto iva e delle spese relative agli oneri e tributi catastali eventualmente richiesti dall'Ag. Entrate</t>
  </si>
  <si>
    <t xml:space="preserve">incarico triennale di consulente della società per la valutazione dei criteri di ammissibilità ed efficacia dei contratti di hedging con riferimento alla loro contabilizzazion ed esistenti alla data di chiusura di ogni bilancio di esercizio _ integrazione Hedging </t>
  </si>
  <si>
    <t xml:space="preserve">anno 2020 </t>
  </si>
  <si>
    <t>7.000 + IVA</t>
  </si>
  <si>
    <t>RINNOVO anno 10.12.2019-10.12.2020
qualora la società lo ritenesse, l'incarico può essere rinnovato per un uguale periodo</t>
  </si>
  <si>
    <t>Long Term Partners Srl</t>
  </si>
  <si>
    <t>SERVIZIO DI CONSULENZA PER LA VALORIZZAZIONE DELLA COMUNICAZIONE COMMERCIALE NELL’INFRASTRUTTURA DELLA LINEA M4 DELLA METROPOLITANA DEL COMUNE DI MILANO</t>
  </si>
  <si>
    <t>60 giorni dalla sottoscrizione</t>
  </si>
  <si>
    <t>AOUMM Srl STP</t>
  </si>
  <si>
    <t>09433100964</t>
  </si>
  <si>
    <t>Incarico di integrazione e coordinamento della progettazione architettonica inerente allo sviluppo del progetto  definitivo ed esecutivo della passerella ciclopedonale di collegamento tra i quartieri di lorenteggio e ronchetto sul naviglio</t>
  </si>
  <si>
    <t xml:space="preserve">gli elaborati relativi alla Progettazione Definitiva entro il termine stabilito di volta in volta dallo stesso, fino ad un
massimo di 45 giorni naturali e consecutivi;
gli elaborati relativi alla Progettazione Esecutiva fino ad un massimo di 45 giorni naturali e consecutivi;
gli aggiornamenti e le revisioni degli elaborati di PD e/o PE entro 20 giorni naturali e consecutivi.
I termini di cui sopra decorrono dalla ricezione del relativo ordine di avvio attività del Committente </t>
  </si>
  <si>
    <t>JOBBING SOC. COOP.</t>
  </si>
  <si>
    <t>Asseverazione partite di credito e debito tra l'ente Comune di Milano e SPV Linea M4 SPA per le finalità previste dal decreto legislativo 23 giugno 2011 n.118 per l'esercizio 2019</t>
  </si>
  <si>
    <t>Asseverazione partite di credito e debito tra l'ente Comune di Milano e SPV Linea M4 SPA per le finalità previste dal decreto legislativo 23 giugno 2011 n.118 per gli esercizi 2015-2016-2017-2018</t>
  </si>
  <si>
    <t>anno 2019</t>
  </si>
  <si>
    <t>06/04/2020
nuovo termine 06/06/2023</t>
  </si>
  <si>
    <t>STUDIO LEGALE ASSOCIATO SANTAMARIA _Avv.to Bruno Santamaria</t>
  </si>
  <si>
    <t>08912910968</t>
  </si>
  <si>
    <t>Incarico assistenza e tutela nel giudizio avverso il ricorso promosso dal condominio via De Amicis innanzi al TAR Lombardia per l'annullamento del decreto adottato da M4 SPA per l'imposizione di una servitù di passaggio della galleria della metropolitana</t>
  </si>
  <si>
    <t xml:space="preserve">A completamento delle attività e fino all'adozione del giudizio o, in caso di transattiva della lite, per tutta la durata della gestione della trattativa fino all'eventuale sottoscrizione del relativo atto
</t>
  </si>
  <si>
    <t>2.800 oltre contributi di legge e 15% spese generali</t>
  </si>
  <si>
    <t>da 105.384 a 115.913,40 con l'atto di sottomissione sottoscritto il 13/02/2020</t>
  </si>
  <si>
    <t>Le attività oggetto del presente contratto termineranno entro il 31 dicembre 2021</t>
  </si>
  <si>
    <t xml:space="preserve">incarico relativo all'assistenza per difesa in giudizio dinanzi al tribunale civile di milano per il ricorso presentato dal condominio in corso manforte 45, milano per nomina perito di parte M4 e presidente della terna dei periti </t>
  </si>
  <si>
    <t>al completamento delle attività sino all'eventuale assistenza nelle more delle operazioni peritali affidate alla terna dei tecnici</t>
  </si>
  <si>
    <t>1.100€ oltre IVA e CPA  + Spese vive concordate  e documentate (+15%)</t>
  </si>
  <si>
    <t>ASSISTENZA LEGALE SULLA GESTIONE DEI CONTRATTI DI FINANZIAMENTO SOTTOSCRITTI DA SPV LINEA M4 S.P.A. FINO ALLA DATA DEL 25 SETTEMBRE 2019</t>
  </si>
  <si>
    <t>due anni dalla firma del contratto</t>
  </si>
  <si>
    <t>38.000€ per la durata dell'incarico (quindi 19.000€)</t>
  </si>
  <si>
    <t>19/03/2020 firma Presidente M4
15/04/2020 firma GOP</t>
  </si>
  <si>
    <t>ARCH. MAURIZIO DEL BROCCO</t>
  </si>
  <si>
    <t>01700940602</t>
  </si>
  <si>
    <t>INCARICO PER L’ATTIVITA’ DI CONSULENTE TECNICO DI PARTE PER LA DETERMINAZIONE DELLE INDENNITA’ DEFINITIVE DI ESPROPRIAZIONE, NELL’AMBITO DELLA CONTROVERSIA CON IMMOBILIARE FORLANINI S.R.L</t>
  </si>
  <si>
    <t>Il presente incarico decorrerà dalla data di sottoscrizione dello stesso e terminerà con il completamento dell’attività in oggetto.</t>
  </si>
  <si>
    <t>€ 5.000 omnicomprensivo per tutte le attività e le spese sostenute dal CTP, al netto dell’IVA e degli altri oneri di legge</t>
  </si>
  <si>
    <t xml:space="preserve">3TI ITALIA SPA </t>
  </si>
  <si>
    <t xml:space="preserve">ING. GENOVESE </t>
  </si>
  <si>
    <t>INCARICO PER L’ATTIVITA’ DI CONSULENTE TECNICO DI PARTE PER LA DETERMINAZIONE DELLE INDENNITA’ DEFINITIVE DI ESPROPRIAZIONE, NELL’AMBITO DELLA CONTROVERSIA CON CONDOMIONIO DI VIA MONFORTE 45 MILANO</t>
  </si>
  <si>
    <t>Il presente incarico decorrerà dalla data di sottoscrizione dello stesso (13/07/2020) e terminerà con il completamento dell’attività in oggetto.</t>
  </si>
  <si>
    <t>€ 4.800 al netto di spese generali e CPA</t>
  </si>
  <si>
    <t>PROF. AVV. SCARPELLI</t>
  </si>
  <si>
    <t xml:space="preserve">REDAZIONE DI UN PARERE LEGALE IN MATERIA DI ORGANIZZAZIONE DEL PERSONALE E ASSUNZIONI DA PARTE DELLE SOCIETA' PARTECIPATE DA AMMINISTRAZIONI PUBBLICHE </t>
  </si>
  <si>
    <t>Il presente incarico decorrerà dalla data di sottoscrizione dello stesso (23/07/2020) e terminerà con il completamento dell’attività in oggetto.</t>
  </si>
  <si>
    <t>€ 2000 oltre oneri e contributi di legge</t>
  </si>
  <si>
    <t xml:space="preserve">Gestione degli spazi pubblicitari all'interno delle aree di cantiere relative alla realizzazione della linea M4
Variazioni al contratto di conessione 17/07/2020 </t>
  </si>
  <si>
    <t>30/10/2014
15/01/2020 addendum al contratto generale</t>
  </si>
  <si>
    <t>06/02/2017
31/01/2020 proroga contrattuale di ulteriori 38 mesi</t>
  </si>
  <si>
    <t>27/11/2017
13/02/2020 integrazione al contratto generale</t>
  </si>
  <si>
    <t>Conferimento d'incarico di Professionista Preposto relativamente alle opere delle Linea 4 della metropolitana ai fini dell'art 5 D.P.R. 753/1980 e della circolare M.C.T.C. - D.G. N. 201 del 16/9/1983
18 OTTOBRE 2019 scrittura privata tra M4 e ATM il quale si è reso necessaro sottoporre a verifica del Professionista Preposto ulteriori 3 carri pianale
10 SETTEMBRE 2020 scrittura privata tra M4 e ATM il quale si è reso necessaro sottoporre a verifica del Professionista Preposto quarto mezzo ausiliaro (Locotrattore disel strada)</t>
  </si>
  <si>
    <t xml:space="preserve">20/03/2018
18/10/2019 scrittura privata
10/09/2020 scrittura privata </t>
  </si>
  <si>
    <t>14.000 oltre iva e contributi previdenziali dovuti per legge, CPA e spese vive</t>
  </si>
  <si>
    <t xml:space="preserve">Servizio di pulizie uffici M4 e piccole manutenzioni (edili elettriche idrauliche) presso M4 + atto di sottomissione raccolta sacchi </t>
  </si>
  <si>
    <t>23/12/2019
18/09/2020</t>
  </si>
  <si>
    <t xml:space="preserve">decorrenza di 2 anni dal 2/01/2020 potrà essere prorogato, per il periodo strettamente necessario all’individuazione di un nuovo affidatario, per un periodo massimo di 2 (due) mesi.
Servizio di raccolta rifiuti dal 1 ottobre 2020 </t>
  </si>
  <si>
    <t>39.994 € per l'intera durata del contratto
+ 4.200€ servizio raccolta rifiuti dal 1 ottobre 2020 = 
= nuovo importo contrattuale 44.194</t>
  </si>
  <si>
    <t>ZABBAN - NOTARI - RAMPOLLA &amp; ASSOCIATI</t>
  </si>
  <si>
    <t>REDAZIONE DI UN ATTO DI PERMUTA, COSTITUITO DAL PASSAGGIO DI PROPRIETà DI UNA PORZIONE D'AREA DI 184mq DI PROPRIETà DEL POLICLINICO, A FAVORE DEL COMUNE DI MILANO</t>
  </si>
  <si>
    <t>CAFASSO &amp; FIGLI SPA</t>
  </si>
  <si>
    <t>07661170634</t>
  </si>
  <si>
    <t>Servizi di amministrazione del personale</t>
  </si>
  <si>
    <t>31.264,20 oltre oneri e contributi di legge</t>
  </si>
  <si>
    <t>SETEGET SRL</t>
  </si>
  <si>
    <t>0094850794</t>
  </si>
  <si>
    <t xml:space="preserve">Incarico per il perfezionamento al catasto dei terreni di propriettà del Comune di Milano e del Policlinico e redazione modello DOCFA </t>
  </si>
  <si>
    <t>Il presente incarico decorrerà dalla data di sottoscrizione dello stesso (02/10/2020) e terminerà con il completamento dell’attività in oggetto.</t>
  </si>
  <si>
    <t>3.300 oltre oneri e contributi di legge</t>
  </si>
  <si>
    <t>€ 17.266,35 (di cui 14.741,85 a titolo di imposte e tasse)</t>
  </si>
  <si>
    <t>Il presente incarico decorrerà dalla data di sottoscrizione dello stesso (06/11/2020) e terminerà con il completamento dell’attività in oggetto.</t>
  </si>
  <si>
    <t>05066690156</t>
  </si>
  <si>
    <t>Buoni pasto elettronici a favore dei dipendenti di M4</t>
  </si>
  <si>
    <t>PELLEGRINI SPA</t>
  </si>
  <si>
    <t>Prof. avv. Luca Geninatti Satè</t>
  </si>
  <si>
    <t>GNNLCU76D30L219A</t>
  </si>
  <si>
    <t>Incarico per il servizio di aggiornamento del Modello 231di M4 Spa alle nuove disposizioni normative che integrano il novero dei cd. Reati presupposto</t>
  </si>
  <si>
    <t>Il presente incarico decorrerà dalla data di sottoscrizione e terminerà entro 60 giorni dalla firma dello stesso,
con il completamento di tutte le attività sopra descritte.</t>
  </si>
  <si>
    <t>6.000 oltre oneri e contributi di legge</t>
  </si>
  <si>
    <t>Incarico per la redazione di un parere legale riguardante il mancato pagamento di sanzioni comminate ai senzi dell'art 6 del protocollo di legalità nei confronti degli operatori economici della filiera che sono stati raggiunti da una notifica di sanzione</t>
  </si>
  <si>
    <t xml:space="preserve">Il presente incarico decorrerà dalla data di sottoscrizione dello stesso e terminerà con il completamento di tutte le attività </t>
  </si>
  <si>
    <t>potrà variare da un minimo di € 3.000  in caso di parere di complessità media ad un massimo di € 6.000 in caso di parere di complessità elevata</t>
  </si>
  <si>
    <t>distacco decorre dal 1/12/2020 al 30/11/2023
la convenzione con la camera del lavoro avrà durata sino al 30/11/2023 con possibilità di proroga da definirsi entro 30 gg dalla scadenza</t>
  </si>
  <si>
    <t>limite massimo annuo lordo di € 31.666 con ristoro eventuali spese telefoniche e/o per abbonamento TPL gestito da ATM</t>
  </si>
  <si>
    <t>Dott. Ing. Pietro Palmieri</t>
  </si>
  <si>
    <t>Incarico per il servizio di consulente tecnico di parte nella Terna di professionisti che supporti M4 nella gestione di n. 5 terne</t>
  </si>
  <si>
    <t>Il presente incarico decorrerà dalla data di sottoscrizione e terminerà con il completamento di tutte le
attività finalizzate alla determinazione dell’indennità definitiva.</t>
  </si>
  <si>
    <t>15.000 oltre oneri e contributi di legge</t>
  </si>
  <si>
    <t>02546380037</t>
  </si>
  <si>
    <t>UR UIL Lombardia E Milano</t>
  </si>
  <si>
    <t>protocollo sicurezza cantieri M4 - distacco lavoratori dai sindacati 
Distacco Marco Sorio rappresentante sindacali art. 30</t>
  </si>
  <si>
    <t>distacco decorre dal 1/12/2020 al 30/11/2023
la convenzione con la UR UIL Lombardia e Milano  avrà durata sino al 30/11/2023 con possibilità di proroga da definirsi entro 30 gg dalla scadenza</t>
  </si>
  <si>
    <t>CESIL</t>
  </si>
  <si>
    <t>protocollo sicurezza cantieri M4 - distacco lavoratori dai sindacati 
Distacco Marco Delle Donne rappresentante sindacali art. 30</t>
  </si>
  <si>
    <t>WEBUILD SpA</t>
  </si>
  <si>
    <t>01/01/2021-31/12/2021</t>
  </si>
  <si>
    <t>Rilascio di un parere legale in merito al sinistro verificatosi in data 16 giugno 2020 e sulle eventuali responsabilità gravanti sulla società M4</t>
  </si>
  <si>
    <t>Il presente incarico decorrerà dalla data di sottoscrizione e terminerà con il completamento di tutte le
attività oggetto del presente incarico</t>
  </si>
  <si>
    <t>6.500 oltre oneri e contributi di legge</t>
  </si>
  <si>
    <t>Studio Legale Bassani e Associati</t>
  </si>
  <si>
    <t>03780000968</t>
  </si>
  <si>
    <t>22.000 oltre oneri e contributi di legge</t>
  </si>
  <si>
    <t>ASSISTENZA LEGALE PER LA GESTIONE DEI CONTRATTI DI FINANZIAMENTO EPC E O&amp;M, DEI PROCEDIMENTI DI ESPROPRIO E DEL COTENZIOSO STRAGIUDIZIALE DI M4</t>
  </si>
  <si>
    <t>25.000 oltre oneri e contributi di legge</t>
  </si>
  <si>
    <t>GIANNI &amp; ORIGONI</t>
  </si>
  <si>
    <t>Rilascio di un parere legale da allegare alla richiesta di waiver avente oggetto la disamina legale dei ritardi di costruzione
derivanti in particolare dall’emergenza Covid-19 e ai rinvenimenti archeologici al fine di definire se gli
stessi fossero o meno imputabili a M4 S.p.A.</t>
  </si>
  <si>
    <t>Asseverazione partite di credito e debito tra l'ente Comune di Milano e SPV Linea M4 SPA per le finalità previste dal decreto legislativo 23 giugno 2011 n.118 per l'esercizio 2020</t>
  </si>
  <si>
    <t>8 anni</t>
  </si>
  <si>
    <r>
      <t xml:space="preserve">L'importo annuo è di euro 16.000 per Km di linea 
- </t>
    </r>
    <r>
      <rPr>
        <b/>
        <sz val="11"/>
        <color theme="1"/>
        <rFont val="Calibri"/>
        <family val="2"/>
        <scheme val="minor"/>
      </rPr>
      <t>Linate-San Cristoforo 15 Km di linea per totali euro 240.000</t>
    </r>
    <r>
      <rPr>
        <sz val="11"/>
        <color theme="1"/>
        <rFont val="Calibri"/>
        <family val="2"/>
        <scheme val="minor"/>
      </rPr>
      <t xml:space="preserve">
</t>
    </r>
  </si>
  <si>
    <t>Infrastrutture Wireless Italiane Spa (INWIT)</t>
  </si>
  <si>
    <t>08936640963</t>
  </si>
  <si>
    <t>Accordo per la messa a disposizione degli spazi tecnici per l'installazione delle infrastrutture di rete mobile e degli apparati trasmissivi dei gestori di telefonia</t>
  </si>
  <si>
    <t xml:space="preserve">Servizio di consulenza per l'aggiornamento e l'assistenza nell'alimentazione del modello finanziario 
</t>
  </si>
  <si>
    <t xml:space="preserve">48 mesi dalla data di sottoscrizione </t>
  </si>
  <si>
    <t>1. RTI LS Lexjus Sinacta - Avvocati e Commercialisti Associati - Milano e Bologna
2. Paragon Business Advisor Srl</t>
  </si>
  <si>
    <t>1. mandataria P.Iva 02698331200
2. mandante P.Iva 07742550960</t>
  </si>
  <si>
    <t>PAGE PERSONNEL ITALIA SPA</t>
  </si>
  <si>
    <t xml:space="preserve">Contratto lavoro a tempo determinato (Venturino) </t>
  </si>
  <si>
    <t xml:space="preserve">Il presente incarico decorrerà dalla data di stipula del contratto, sarà 120 giorni naturali e consecutivi.
</t>
  </si>
  <si>
    <t>Servizio di consulenza legale nel giudizio avverso il ricorso al TAR MI notificato da Vaia Car S.p.A</t>
  </si>
  <si>
    <t>3.305 oltre oneri e contributi di legge</t>
  </si>
  <si>
    <t xml:space="preserve">L'incarico ha per oggetto l'assistenza e la difesa nel giudizio avverso il ricorso al TAR MI - NGR 290/2021 – notificato da Kone S.p.A. L’incarico comprenderà, oltre alla fase di merito con le attività difensive connesse (memoria, replica e partecipazione all’udienza) anche una fase cautelare
</t>
  </si>
  <si>
    <t>4.620 oltre oneri e contributi di legge</t>
  </si>
  <si>
    <t xml:space="preserve">L'incarico decorrerà dalla data di stipula del contratto e terminerà con il completamento di tutte le attività riportate in oggetto
</t>
  </si>
  <si>
    <t>Parere legale riguardante l’obbligatorietà di iscrizione per la Società al registro denominato “indice dei domicili digitali delle Pubbliche Amministrazioni e dei gestori di pubblici servizi” (IPA)”stessi fossero o meno imputabili a M4 S.p.A.</t>
  </si>
  <si>
    <t>Il presente incarico decorrerà dalla data di sottoscrizione dello stesso e terminerà con il rilascio del
parere e con il completamento di tutte le attività sopra descritte.</t>
  </si>
  <si>
    <t xml:space="preserve">€ 4.000  in caso di parere di complessità media
5.000 (euro cinquemila/00), in caso di parere di complessità elevata </t>
  </si>
  <si>
    <t>CAMERA DEL LAVORO METROPOLITANA DI MILANO CGIL</t>
  </si>
  <si>
    <t>01/01/2018-31/12/2020
Rimodulazione del termine contrattuale al  31/10/2021
ulteriore rimodulazione importo sino a scadenza del contratto anno 2021</t>
  </si>
  <si>
    <t>783.333,33 annuale
revisione anno 2021, integrazione mensile totale a finire 31.10.2021 688.945,47€</t>
  </si>
  <si>
    <t>Noleggio n. 1 auto PANDA</t>
  </si>
  <si>
    <t>248,38 canone mensile</t>
  </si>
  <si>
    <t>3TI ITALIA SPA</t>
  </si>
  <si>
    <t>ATTO AGGIUNTIVO al contratto di Affidamento in concessione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</si>
  <si>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segue la durata principale del contratto
(fino alla fine dei lavori coincidente con l'emissione del certificato di collaudo)</t>
  </si>
  <si>
    <t>265.142,75 Euro attività di CSE integrativa al contratto principale</t>
  </si>
  <si>
    <t>dal 01/03/21 al 28/02/21
- terminato il 9/04/2021 a seguito del non supermanto del periodo di prova</t>
  </si>
  <si>
    <t xml:space="preserve">Contratto lavoro a tempo determinato (Piermartiri) </t>
  </si>
  <si>
    <r>
      <t xml:space="preserve">648.340,00 oltre iva
123.170,00 oltre iva e contributi di legge ove previsti (atto aggiuntivo)
</t>
    </r>
    <r>
      <rPr>
        <b/>
        <sz val="11"/>
        <color theme="1"/>
        <rFont val="Calibri"/>
        <family val="2"/>
        <scheme val="minor"/>
      </rPr>
      <t>Per un totale di euro 771.510,00</t>
    </r>
  </si>
  <si>
    <r>
      <t xml:space="preserve">Servizio di espletamento delle procedure espropriative e occupazione temporanea
</t>
    </r>
    <r>
      <rPr>
        <b/>
        <sz val="11"/>
        <color theme="1"/>
        <rFont val="Calibri"/>
        <family val="2"/>
        <scheme val="minor"/>
      </rPr>
      <t>17.07.2019</t>
    </r>
    <r>
      <rPr>
        <sz val="11"/>
        <color theme="1"/>
        <rFont val="Calibri"/>
        <family val="2"/>
        <scheme val="minor"/>
      </rPr>
      <t xml:space="preserve"> Atto aggiuntivo al contratto di servizi di espletamento delle procedure espropriative e occupazione temporanea sottoscritto il 9/07/2019</t>
    </r>
  </si>
  <si>
    <t>STUDIO ASSOCIATO SCL INGEGNERIA STRUTTURALE</t>
  </si>
  <si>
    <t>Incarico per il servizio di consulente tecnico che supporti M4 nella gestione di n. 5 terne</t>
  </si>
  <si>
    <t>14.500 oltre oneri e contributi di legge</t>
  </si>
  <si>
    <t>Caruso Andreatini Notai Associati</t>
  </si>
  <si>
    <t>08995520965</t>
  </si>
  <si>
    <t>Redazione di n. 5 Atti di servitù di passaggio all’interno di aree di proprietà del Comune di Milano</t>
  </si>
  <si>
    <t>Il presente incarico decorrerà dalla data di sottoscrizione dello stesso e terminerà con la redazione degli atti</t>
  </si>
  <si>
    <t>10.000 oltre oneri e contributi di legge</t>
  </si>
  <si>
    <r>
      <t xml:space="preserve">11/02/2021
</t>
    </r>
    <r>
      <rPr>
        <b/>
        <sz val="11"/>
        <color theme="1"/>
        <rFont val="Calibri"/>
        <family val="2"/>
        <scheme val="minor"/>
      </rPr>
      <t xml:space="preserve">20/05/2021 risoluzione consensuale contratto </t>
    </r>
  </si>
  <si>
    <r>
      <t>29.500 oltre iva</t>
    </r>
    <r>
      <rPr>
        <sz val="11"/>
        <color theme="1"/>
        <rFont val="Calibri"/>
        <family val="2"/>
      </rPr>
      <t xml:space="preserve">
</t>
    </r>
    <r>
      <rPr>
        <b/>
        <sz val="11"/>
        <color theme="1"/>
        <rFont val="Calibri"/>
        <family val="2"/>
      </rPr>
      <t xml:space="preserve">13.687,50 oltre iva e oneri di legge </t>
    </r>
  </si>
  <si>
    <t>protocollo sicurezza cantieri M4 - distacco lavoratori dai sindacati 
Distacco Stefano Ruberto  rappresentante sindacali art. 30</t>
  </si>
  <si>
    <t>47.000 escluso Iva</t>
  </si>
  <si>
    <t>quatto anni dalla sottoscrizione
previsto l'esercizio della facoltà di proroga dell'oggetto contrattuale ai medesimi prezzi, patti e condizioni, ai sensi dell'art. 106, co. 11, del Codice limitatamente al tempo strettamente necessario alla conclusione delle procedure eventualmente necessarie per l'individuazione di un nuovo contraente per4
un periodo massimo stimato di 2 (due) mesi;</t>
  </si>
  <si>
    <t>Attività di supporto legale al processo di negoziazione in corso ai fini dell’aggiornamento del protocollo di legalità e delle procedure da esso derivate, ivi incluse quelle relative all’applicazione delle sanzioni in corso.</t>
  </si>
  <si>
    <t>2.918,24 oltre oneri e contributi di legge</t>
  </si>
  <si>
    <t xml:space="preserve">CONFERIMENTO DI INCARICO PER IL SERVIZIO DI CONSULENTE TECNICO CHE SUPPORTI
M4 NELLA GESTIONE DI N° 5 TERNE </t>
  </si>
  <si>
    <t>Il presente incarico decorrerà dalla data di sottoscrizione dello stesso (17/06/2020) e terminerà con il completamento dell’attività in oggetto.</t>
  </si>
  <si>
    <t>€ 13.750 al netto di spese generali e CPA</t>
  </si>
  <si>
    <t>dal 19/04/21 al 18/04/22
- terminato il 27/05/2021 ha trovato altro lavoro</t>
  </si>
  <si>
    <t>Servizio di consulenza legale in merito alla valutazione delle riserve del costruttore</t>
  </si>
  <si>
    <t>L'incarico ha per oggetto l’attività di supporto legale per assistenza nel contenzioso promosso da Lanfossi S.r.l. contro M4 S.p.a. dinanzi al Tribunale di Milano, R.G. n. 14983/2021</t>
  </si>
  <si>
    <t>4.380,80 oltre oneri, contributi di legge e spese generali
792 ,00 per contributo unificato e marca di iscrizione al ruolo</t>
  </si>
  <si>
    <t>0075828240550</t>
  </si>
  <si>
    <t>75.000 al netto dell'iva</t>
  </si>
  <si>
    <t>Gatti Pavesi Bianchi Ludovici</t>
  </si>
  <si>
    <t>11633970154</t>
  </si>
  <si>
    <t>Atto Aggiuntivo Redazione modelli DOCFA per accatastamento aree urbane tratta Expo di 2 particelle di Proprietà della Soc. Gezzo</t>
  </si>
  <si>
    <t>12/12/2019
13/07/2021 atto aggiuntivo all'incarico stipulato il 12/12/2019</t>
  </si>
  <si>
    <t>Lo Studio legale Alberto Bianchi &amp; Partners</t>
  </si>
  <si>
    <t>07004600487</t>
  </si>
  <si>
    <t>decorrerà dalla data di sottoscrizione dello stesso e terminerà con il completamento delle attività oggetto dell'incarico</t>
  </si>
  <si>
    <t xml:space="preserve">524 euro per deposito di ciascuna istanza al netto dei contributi previdenziali , cpa e spese generali nella misura del 15% </t>
  </si>
  <si>
    <t>03380410104</t>
  </si>
  <si>
    <t>servizio di consulenza, relativa all’aggiornamento e all’assistenza nell’alimentazione di un modello finanziario per la società SPV Linea M4 S.p.A</t>
  </si>
  <si>
    <t>Il presente incarico decorre dalla data di stipula del presente contratto e dovrà essere reso fino al 31/12/2022.</t>
  </si>
  <si>
    <t>23.000,00  (attività ordinaria) 
max 26.500,00 (attività straordinaria max 50 ore)</t>
  </si>
  <si>
    <t xml:space="preserve">SERVIZIO DI ACCATASTAMENTO E DETERMINAZIONE DELLA TARI PER M4 S.P.A. </t>
  </si>
  <si>
    <t>€ 29.307,00 al netto di IVA e dei contributi previdenziali nella
misura dovuta per legge</t>
  </si>
  <si>
    <t>140€ + iva mensili per posto auto 
nuovo contratto scadenza 8.4.22 valore rimodulato a 160€ + Iva mensili (25 posti auto totale 36.000,00</t>
  </si>
  <si>
    <t xml:space="preserve">Medigest SA (mandataria) con
Arcus Financial Advisors S.r.l. (mandante) </t>
  </si>
  <si>
    <t>CHE-107.447.348
03380410104</t>
  </si>
  <si>
    <t>120 giorni naturali e consecutivi decorrenti dalla stipula del presente contratto
Per eventuali ulteriori attività di carattere straordinario o comunque non incluse tra quelle di cui all’articolo 1 (Oggetto e modalità di svolgimento dell’incarico), che si dovesse rendere necessario espletare, il Consulente applicherà le tariffe per ciascuna ora di lavoro richiesta, pari ai rates orari standard, scontati del 20%
orari standard, scontati del 20%:</t>
  </si>
  <si>
    <t xml:space="preserve">VIDEOWALL S.r.l. </t>
  </si>
  <si>
    <t>Affidamento in concessione a dei servizi di progettazione, realizzazione, gestione, manutenzione e commercializzazione degli Spazi pubblicitari, all’interno della Linea 4 della Metropolitana di Milano</t>
  </si>
  <si>
    <r>
      <rPr>
        <b/>
        <sz val="11"/>
        <color theme="1"/>
        <rFont val="Calibri"/>
        <family val="2"/>
        <scheme val="minor"/>
      </rPr>
      <t>- 8 anni</t>
    </r>
    <r>
      <rPr>
        <sz val="11"/>
        <color theme="1"/>
        <rFont val="Calibri"/>
        <family val="2"/>
        <scheme val="minor"/>
      </rPr>
      <t xml:space="preserve"> decorrenti dalla data di sottoscrizione del Contratto o messa in esercizio della prima Tratta Funzionale
- M4 avrà la facoltà di rinnovare il Contratto, alle medesime condizioni, per una durata pari a 2 (due) anni</t>
    </r>
    <r>
      <rPr>
        <sz val="11"/>
        <color theme="1"/>
        <rFont val="Calibri"/>
        <family val="2"/>
        <scheme val="minor"/>
      </rPr>
      <t xml:space="preserve">
- La durata del Contratto potrà inoltre essere prorogata, alle medesime condizioni, per il tempo strettamente necessario alla conclusione delle procedure per l’individuazione del nuovo contraente</t>
    </r>
  </si>
  <si>
    <t xml:space="preserve">- Canone annuale di € 3.960.000,00
(v. dettaglio art. 9 CANONE, ONERI AGGIUNTIVI E MODALITÀ DI VERSAMENTO"
</t>
  </si>
  <si>
    <t>Dott. Ing. Carlo Alessandro Bertetti</t>
  </si>
  <si>
    <t>04550320016</t>
  </si>
  <si>
    <t>Redazione di una perizia tecnica difensiva a seguito del ricorso al TAR presentato dall’Istituto dei Ciechi di Milano, con particolare riferimento ai motivi aggiunti di impugnazione riferiti al progetto esecutivo relativo alla valutazione degli impatti acustici e vibrazionali.</t>
  </si>
  <si>
    <t>€ 15.000,00 al netto di IVA e dei contributi previdenziali nella
misura dovuta per legge</t>
  </si>
  <si>
    <t>Studio Legale De Marini Savorelli</t>
  </si>
  <si>
    <t>05584290968</t>
  </si>
  <si>
    <r>
      <t xml:space="preserve">Rilascio di un parere legale in merito ai seguenti quesiti:
</t>
    </r>
    <r>
      <rPr>
        <sz val="9"/>
        <color theme="1"/>
        <rFont val="Calibri"/>
        <family val="2"/>
        <scheme val="minor"/>
      </rPr>
      <t>1) Individuazione delle procedure di affidamento di servizi sottosoglia - diverse dalle procedure
aperte - che possano rispondere all’esigenza della Società di avere fornitori di altissimo standing
e di indubbio prestigio professionale sul mercato di riferimento mediante procedure più brevi
rispetto alle procedure aperte;
2) Riguardo ad una gara pubblica tuttora in corso, con procedura aperta, ai sensi dell’art. 60 del
D. Lgs. 18/04/2016, n. 50 e s.m.i, si richiede l’analisi della documentazione rilevante per poter
fornire supporto alla Società nella valutazione dell’esistenza dei presupposti per annullamento
totale o parziale della procedura</t>
    </r>
  </si>
  <si>
    <t>Il presente incarico decorre dalla data di stipula e terminerà con il completamento di tutte le attività descritte nell'oggetto</t>
  </si>
  <si>
    <t>€ 4.000,00 al netto dell’IVA e degli oneri di legge</t>
  </si>
  <si>
    <t>Cellnex Italia S.p.A</t>
  </si>
  <si>
    <t xml:space="preserve">Accordo per la messa a disposizione degli spazi (aree aperte al pubblico presenti nelle stazioni) per l'installazione dei servizi di comunicazione elettronica </t>
  </si>
  <si>
    <t>Il presente contratto avrà la durata di anni 9 (nove), rinnovabile su richiesta di Cellnex per un periodo di pari durata.</t>
  </si>
  <si>
    <t>a) Euro 5.859,35 anno quale prezzo per ogni stazione aperta al pubblico (e tratti di Linea corrispondenti) a titolo di canone di ospitalità
vedi accordo art. 15</t>
  </si>
  <si>
    <t>ONFERIMENTO DI INCARICO RELATIVO L’ASSISTENZA E LA DIFESA IN GIUDIZIO AVVERSO IL RICORSO TAR MI - NGR 290/2021 – NOTIFICATO DA KONE S.p.A.</t>
  </si>
  <si>
    <t>CONTRATTO PER ASSISTENZA LEGALE IN RELAZIONE ALLA GESTIONE DEL FINANZIAMENTO E ASSISTENZA ALLA SOCIETÀ NEI CONFRONTI DEGLI ENTI FINANZIATORI IN RELAZIONE ALLA PROCEDURA DI RIEQUILIBRIO ECONOMICO E FINANZIARIO</t>
  </si>
  <si>
    <t>Asseverazione partite di credito e debito tra l'ente Comune di Milano e SPV Linea M4 SPA per le finalità previste dal decreto legislativo 23 giugno 2011 n.118 per l'esercizio 2021</t>
  </si>
  <si>
    <t>anno 2021</t>
  </si>
  <si>
    <t>Redazione di 6 atti di servitù di sottosuolo per proprietà appartenenti a Istituti Ecclesiastici che saranno costituiti dal riconoscimento di un valore economico che M4 S.p.A. provvederà a concordare direttamente con le Proprietà</t>
  </si>
  <si>
    <t>12.000 oltre oneri e contributi di legge</t>
  </si>
  <si>
    <r>
      <rPr>
        <sz val="11"/>
        <color theme="1"/>
        <rFont val="Calibri"/>
        <family val="2"/>
      </rPr>
      <t>17.500 € per ogni rapporto bimestrale con incremento annuale del 3%</t>
    </r>
    <r>
      <rPr>
        <sz val="11"/>
        <color theme="1"/>
        <rFont val="Calibri"/>
        <family val="2"/>
        <scheme val="minor"/>
      </rPr>
      <t xml:space="preserve">
</t>
    </r>
  </si>
  <si>
    <t xml:space="preserve">Il presente incarico dovrà essere reso per una durata di 36 (trentasei) mesi decorrenti dalla stipula del contratto. E’ previsto l'esercizio della facoltà di proroga dell'oggetto contrattuale ai medesimi prezzi, patti e condizioni per un periodo massimo stimato di due mesi per l'individuazione di un nuovo contraente.
</t>
  </si>
  <si>
    <t>A.C.G. AUDITING &amp; CONSULTING GROUP SRL
RTI tra A.C.G Srl (capogruppo) e SILVIA BONINI (mandante)</t>
  </si>
  <si>
    <t>17.100 €</t>
  </si>
  <si>
    <t xml:space="preserve">Affidamento biennale
costo annuo 8.550€ </t>
  </si>
  <si>
    <t>assistenza e consulenza nell'ambito della gara per la gestione degli impianti pubblicitari nelle aree di cantiere - L’assistenza comprenderà la redazione di un parere legale  sul criterio di aggiudicazione, la revisione del bando e del disciplinare di gara oltre a colloqui telefonici ed incontri, sia in via telematica che di persona</t>
  </si>
  <si>
    <t>L'incarico decorre dalla data di sottoscrizione tra le Parti fino al completamento di tutte le attività previste nell'oggetto</t>
  </si>
  <si>
    <t xml:space="preserve">Contratto lavoro a tempo determinato (Cheri) </t>
  </si>
  <si>
    <t xml:space="preserve">dal 29/11/21 al 28/11/22
</t>
  </si>
  <si>
    <t>paga base 1.047,57
contingenza 516,43
premio produzione 215,94
edr 10,33
superminimo non assorbibile 241,06 importo ticket 11,00</t>
  </si>
  <si>
    <t>MERMEC STE/ex SIRTI SpA/M4</t>
  </si>
  <si>
    <t xml:space="preserve">La durata del presente incarico decorre dalla data presentazione del preventivo di spesa da parte del Consulente dell'11/10/2021 e sino a completamento di tutte le attività previste nell'oggetto
</t>
  </si>
  <si>
    <t>€ 2.160,00 al netto dell’IVA e degli oneri di legge e delle spese generali nella misura del 15%</t>
  </si>
  <si>
    <t>€ 2.500,00 al netto dell’IVA e degli oneri di legge e delle spese generali nella misura del 15%</t>
  </si>
  <si>
    <t>Conferimento di incarico per assistenza e rappresentanza nell’ambito del ricorso per denuncia di nuova opera ex artt. 1171 c.c., 688 e 669 c.p.c. promosso dalla Dott.ssa Mona Rita Yacoub a carico di M4 Spa
M4 S.p.A</t>
  </si>
  <si>
    <r>
      <t xml:space="preserve">- Revisione contabile del bilancio in forma abbreviata </t>
    </r>
    <r>
      <rPr>
        <b/>
        <sz val="11"/>
        <color theme="1"/>
        <rFont val="Calibri"/>
        <family val="2"/>
        <scheme val="minor"/>
      </rPr>
      <t>18.500</t>
    </r>
    <r>
      <rPr>
        <sz val="11"/>
        <color theme="1"/>
        <rFont val="Calibri"/>
        <family val="2"/>
        <scheme val="minor"/>
      </rPr>
      <t xml:space="preserve">
'- Verifica della regolare tenuta della contabilità </t>
    </r>
    <r>
      <rPr>
        <b/>
        <sz val="11"/>
        <color theme="1"/>
        <rFont val="Calibri"/>
        <family val="2"/>
        <scheme val="minor"/>
      </rPr>
      <t>3.500</t>
    </r>
    <r>
      <rPr>
        <sz val="11"/>
        <color theme="1"/>
        <rFont val="Calibri"/>
        <family val="2"/>
        <scheme val="minor"/>
      </rPr>
      <t xml:space="preserve">
'-Verifiche per la sottoscrizione delle dichiarazioni fiscali </t>
    </r>
    <r>
      <rPr>
        <b/>
        <sz val="11"/>
        <color theme="1"/>
        <rFont val="Calibri"/>
        <family val="2"/>
        <scheme val="minor"/>
      </rPr>
      <t>1.000</t>
    </r>
    <r>
      <rPr>
        <sz val="11"/>
        <color theme="1"/>
        <rFont val="Calibri"/>
        <family val="2"/>
        <scheme val="minor"/>
      </rPr>
      <t xml:space="preserve">
'- Revisione del reporting package annuale e revisione contabile limitata del reporting package semestrale sulla base degli IAS/IFRS </t>
    </r>
    <r>
      <rPr>
        <i/>
        <sz val="11"/>
        <color theme="1"/>
        <rFont val="Calibri"/>
        <family val="2"/>
        <scheme val="minor"/>
      </rPr>
      <t>(1) princi IAS/IFRS in vigore alla data della presente proposta</t>
    </r>
    <r>
      <rPr>
        <sz val="11"/>
        <color theme="1"/>
        <rFont val="Calibri"/>
        <family val="2"/>
        <scheme val="minor"/>
      </rPr>
      <t xml:space="preserve"> </t>
    </r>
    <r>
      <rPr>
        <b/>
        <sz val="11"/>
        <color theme="1"/>
        <rFont val="Calibri"/>
        <family val="2"/>
        <scheme val="minor"/>
      </rPr>
      <t>3.000</t>
    </r>
    <r>
      <rPr>
        <sz val="11"/>
        <color theme="1"/>
        <rFont val="Calibri"/>
        <family val="2"/>
        <scheme val="minor"/>
      </rPr>
      <t xml:space="preserve">
'- Assistenza metodologica nella predisposizione del bilancio in forma ordinaria a seguito dell'applicazione della direttiva europea 2013/34 e dei nuovi OIC </t>
    </r>
    <r>
      <rPr>
        <i/>
        <sz val="11"/>
        <color theme="1"/>
        <rFont val="Calibri"/>
        <family val="2"/>
        <scheme val="minor"/>
      </rPr>
      <t>(2) nella versione ultima ad oggi emessa del 22/12/2017</t>
    </r>
    <r>
      <rPr>
        <sz val="11"/>
        <color theme="1"/>
        <rFont val="Calibri"/>
        <family val="2"/>
        <scheme val="minor"/>
      </rPr>
      <t xml:space="preserve"> </t>
    </r>
    <r>
      <rPr>
        <b/>
        <sz val="11"/>
        <color theme="1"/>
        <rFont val="Calibri"/>
        <family val="2"/>
        <scheme val="minor"/>
      </rPr>
      <t>3.000</t>
    </r>
    <r>
      <rPr>
        <sz val="11"/>
        <color theme="1"/>
        <rFont val="Calibri"/>
        <family val="2"/>
        <scheme val="minor"/>
      </rPr>
      <t xml:space="preserve">
</t>
    </r>
    <r>
      <rPr>
        <b/>
        <sz val="11"/>
        <color theme="1"/>
        <rFont val="Calibri"/>
        <family val="2"/>
        <scheme val="minor"/>
      </rPr>
      <t>Euro 28</t>
    </r>
    <r>
      <rPr>
        <b/>
        <sz val="11"/>
        <color theme="1"/>
        <rFont val="Calibri"/>
        <family val="2"/>
      </rPr>
      <t>.000 per ciascun anno</t>
    </r>
    <r>
      <rPr>
        <sz val="11"/>
        <color theme="1"/>
        <rFont val="Calibri"/>
        <family val="2"/>
        <scheme val="minor"/>
      </rPr>
      <t xml:space="preserve">
Si aggiungono rimborsi spese del 5% del valore contrattuale
</t>
    </r>
    <r>
      <rPr>
        <sz val="13"/>
        <color theme="1"/>
        <rFont val="Calibri"/>
        <family val="2"/>
        <scheme val="minor"/>
      </rPr>
      <t>*</t>
    </r>
    <r>
      <rPr>
        <sz val="11"/>
        <color theme="1"/>
        <rFont val="Calibri"/>
        <family val="2"/>
        <scheme val="minor"/>
      </rPr>
      <t xml:space="preserve">875€ a fronte di ogni verifica svolta
</t>
    </r>
    <r>
      <rPr>
        <b/>
        <sz val="11"/>
        <color theme="1"/>
        <rFont val="Calibri"/>
        <family val="2"/>
        <scheme val="minor"/>
      </rPr>
      <t>*</t>
    </r>
    <r>
      <rPr>
        <sz val="11"/>
        <color theme="1"/>
        <rFont val="Calibri"/>
        <family val="2"/>
        <scheme val="minor"/>
      </rPr>
      <t xml:space="preserve">529,79€ a fronte di ogni verifica svolta
</t>
    </r>
  </si>
  <si>
    <r>
      <t xml:space="preserve">20/12/2018
</t>
    </r>
    <r>
      <rPr>
        <sz val="13"/>
        <color theme="1"/>
        <rFont val="Calibri"/>
        <family val="2"/>
        <scheme val="minor"/>
      </rPr>
      <t>*</t>
    </r>
    <r>
      <rPr>
        <sz val="11"/>
        <color theme="1"/>
        <rFont val="Calibri"/>
        <family val="2"/>
        <scheme val="minor"/>
      </rPr>
      <t xml:space="preserve">20/09/2021
</t>
    </r>
    <r>
      <rPr>
        <sz val="13"/>
        <color theme="1"/>
        <rFont val="Calibri"/>
        <family val="2"/>
        <scheme val="minor"/>
      </rPr>
      <t>*</t>
    </r>
    <r>
      <rPr>
        <sz val="11"/>
        <color theme="1"/>
        <rFont val="Calibri"/>
        <family val="2"/>
        <scheme val="minor"/>
      </rPr>
      <t>31/01/2022</t>
    </r>
  </si>
  <si>
    <r>
      <t xml:space="preserve">Triennale. 
Terninerà con l'approvazione del bilancio d'esercizio della Società al 31.12.2020
</t>
    </r>
    <r>
      <rPr>
        <sz val="13"/>
        <color theme="1"/>
        <rFont val="Calibri"/>
        <family val="2"/>
        <scheme val="minor"/>
      </rPr>
      <t>*</t>
    </r>
    <r>
      <rPr>
        <sz val="11"/>
        <color theme="1"/>
        <rFont val="Calibri"/>
        <family val="2"/>
        <scheme val="minor"/>
      </rPr>
      <t xml:space="preserve">Verifica della corretta tenuta della contabilità per il periodo 01/01/21 al 30/09/21
</t>
    </r>
    <r>
      <rPr>
        <sz val="13"/>
        <color theme="1"/>
        <rFont val="Calibri"/>
        <family val="2"/>
        <scheme val="minor"/>
      </rPr>
      <t>*</t>
    </r>
    <r>
      <rPr>
        <sz val="11"/>
        <color theme="1"/>
        <rFont val="Calibri"/>
        <family val="2"/>
        <scheme val="minor"/>
      </rPr>
      <t>Verifica della corretta tenuta della contabilità per il periodo 01/10/21 al 25/11/21</t>
    </r>
  </si>
  <si>
    <t>DUPLEX SRL</t>
  </si>
  <si>
    <t>00966260960</t>
  </si>
  <si>
    <r>
      <rPr>
        <u/>
        <sz val="11"/>
        <color theme="1"/>
        <rFont val="Calibri"/>
        <family val="2"/>
        <scheme val="minor"/>
      </rPr>
      <t xml:space="preserve">Macchine già in uso
</t>
    </r>
    <r>
      <rPr>
        <sz val="11"/>
        <color theme="1"/>
        <rFont val="Calibri"/>
        <family val="2"/>
        <scheme val="minor"/>
      </rPr>
      <t xml:space="preserve">Noleggio n. 3 multifunzione Konika-Minolta </t>
    </r>
  </si>
  <si>
    <t>12 mesi con rinnovo automatico di tre mesi in tre mesi, decorrenza 10/11/2021</t>
  </si>
  <si>
    <t xml:space="preserve">nr. 4 canoni periodici trimestrali, per € 270= a singolo canone
costo copie € 0,0055 cad b/n; 
costo copie 0,048 cad. colori </t>
  </si>
  <si>
    <t>00709600159</t>
  </si>
  <si>
    <t xml:space="preserve">- Revisione contabile del bilancio di esercizio
'- Verifica della regolare tenuta della contabilità
'- Revisione del reporting package annuale e revisione contabile limitata del reporting package semestrale sulla base degli IAS/IFRS
'-Verifiche per la sottoscrizione delle dichiarazioni fiscali
'-Revisione contabile annualedel prospetto relativo alle partite di credito e debito tra l'ente Comune di Milano e SPV Linea M4 SPA per le finalità previste dal decreto legislativo 23 giugno 2011 n.118 
</t>
  </si>
  <si>
    <t>Triennio 2021 - 2023</t>
  </si>
  <si>
    <r>
      <t xml:space="preserve">- Revisione contabile del bilancio di esercizio </t>
    </r>
    <r>
      <rPr>
        <b/>
        <sz val="11"/>
        <color theme="1"/>
        <rFont val="Calibri"/>
        <family val="2"/>
        <scheme val="minor"/>
      </rPr>
      <t xml:space="preserve">22.500 EUR </t>
    </r>
    <r>
      <rPr>
        <sz val="11"/>
        <color theme="1"/>
        <rFont val="Calibri"/>
        <family val="2"/>
        <scheme val="minor"/>
      </rPr>
      <t xml:space="preserve">
- Verifica della regolare tenuta della contabilità </t>
    </r>
    <r>
      <rPr>
        <b/>
        <sz val="11"/>
        <color theme="1"/>
        <rFont val="Calibri"/>
        <family val="2"/>
        <scheme val="minor"/>
      </rPr>
      <t>1.500 EUR</t>
    </r>
    <r>
      <rPr>
        <sz val="11"/>
        <color theme="1"/>
        <rFont val="Calibri"/>
        <family val="2"/>
        <scheme val="minor"/>
      </rPr>
      <t xml:space="preserve">
</t>
    </r>
    <r>
      <rPr>
        <b/>
        <sz val="11"/>
        <color theme="1"/>
        <rFont val="Calibri"/>
        <family val="2"/>
        <scheme val="minor"/>
      </rPr>
      <t>-</t>
    </r>
    <r>
      <rPr>
        <sz val="11"/>
        <color theme="1"/>
        <rFont val="Calibri"/>
        <family val="2"/>
        <scheme val="minor"/>
      </rPr>
      <t xml:space="preserve"> Revisione del reporting package annuale e revisione contabile limitata del reporting package semestrale sulla base degli IAS/IFRS </t>
    </r>
    <r>
      <rPr>
        <b/>
        <sz val="11"/>
        <color theme="1"/>
        <rFont val="Calibri"/>
        <family val="2"/>
        <scheme val="minor"/>
      </rPr>
      <t xml:space="preserve">6.500 EUR
- </t>
    </r>
    <r>
      <rPr>
        <sz val="11"/>
        <color theme="1"/>
        <rFont val="Calibri"/>
        <family val="2"/>
        <scheme val="minor"/>
      </rPr>
      <t xml:space="preserve">Verifiche per la sottoscrizione delle dichiarazioni fiscali </t>
    </r>
    <r>
      <rPr>
        <b/>
        <sz val="11"/>
        <color theme="1"/>
        <rFont val="Calibri"/>
        <family val="2"/>
        <scheme val="minor"/>
      </rPr>
      <t>1.000 EUR</t>
    </r>
    <r>
      <rPr>
        <sz val="11"/>
        <color theme="1"/>
        <rFont val="Calibri"/>
        <family val="2"/>
        <scheme val="minor"/>
      </rPr>
      <t xml:space="preserve">
- Revisione contabile annuale del prospetto relativo alle partite di credito e debito tra l'ente Comune di Milano e SPV Linea M4 SPA per le finalità previste dal decreto legislativo 23 giugno 2011 n.118 </t>
    </r>
    <r>
      <rPr>
        <b/>
        <sz val="11"/>
        <color theme="1"/>
        <rFont val="Calibri"/>
        <family val="2"/>
        <scheme val="minor"/>
      </rPr>
      <t>3.500 EUR</t>
    </r>
    <r>
      <rPr>
        <sz val="11"/>
        <color theme="1"/>
        <rFont val="Calibri"/>
        <family val="2"/>
        <scheme val="minor"/>
      </rPr>
      <t xml:space="preserve">
</t>
    </r>
  </si>
  <si>
    <t>Incarico per l'assistenza alle attività dell'OdV ex D.Lgs 231/2001 - Esercizio 2022</t>
  </si>
  <si>
    <t>Il presente contratto decorre dalla sua sottoscrizione e avrà termine in data 31 dicembre 2022</t>
  </si>
  <si>
    <t>6.700 €  oltre spese generali e CPA al netto dell’IVA</t>
  </si>
  <si>
    <t>Conferimento di incarico professionale per l'assistenza, rappresentanza e redazione di un atto di transazione con società KONE</t>
  </si>
  <si>
    <t>02895590962</t>
  </si>
  <si>
    <t>Oggetto del presente incarico è l’assistenza legale relativa all’annullamento della procedura aperta svolta per il servizio di revisore legale dei conti per il triennio 2021 - 2023.</t>
  </si>
  <si>
    <t>La durata del presente incarico decorre dalla data di presentazione del preventivo del 30 novembre 2021 e sino al completamento di tutte le attività previste nell'oggetto</t>
  </si>
  <si>
    <t>€ 4.000 al netto dell’IVA e degli oneri di legge e delle spese generali nella misura del 15%</t>
  </si>
  <si>
    <t>CONFERIMENTO DI INCARICO PER ASSISTENZA, DIFESA E RAPPRESENTANZA PER IL DEPOSITO DI N. 4 ISTANZE VOLTE AD OTTENERE LA RICUSAZIONE DEL NOMINATO TERZO TECNICO DOTT.SSA ANGELA POLETTI NELL’AMBITO DEI PROCEDIMENTI EX ART. 21, D.P.R. 327/2001</t>
  </si>
  <si>
    <t xml:space="preserve">La durata del presente incarico decorre dalla data presentazione del preventivo di spesa da parte del Consulente del 3.12.2021 e sino al completamento di tutte le attività elencate nell'oggetto
</t>
  </si>
  <si>
    <t>1.000 euro oltre a spese generali al 15%, IVA e CPA come per legge</t>
  </si>
  <si>
    <t>Becan Srl</t>
  </si>
  <si>
    <t>02190170155</t>
  </si>
  <si>
    <t>CONFERIMENTO INCARICO ESPLETAMENTO SERVIZIO PULIZIE E PICCOLE MANUTENZIONI (EDILI, ELETTRICHE, IDRAULICHE)</t>
  </si>
  <si>
    <t>07/03/2022-07/03/2024 PROROGABILE PER UN PERIODO MASSIMO DI 2 MESI</t>
  </si>
  <si>
    <t>ITS Controlli Tecnici Spa</t>
  </si>
  <si>
    <t>15323181006</t>
  </si>
  <si>
    <t>Servizio di Technical Controller in favore di M4 finalizzato a supportare la società nelle attività di coordinamento e controllo del progetto di costrizione della nuova linea M4</t>
  </si>
  <si>
    <t>Incarico per il servizio di consulente tecnico di parte nell'ambito nel giudizio pendente dinazi la Corte di Appello di Milano tra Alea Domus Srl  e M4</t>
  </si>
  <si>
    <t>Il presente incarico decorrerà dalla data di sottoscrizione e terminerà con il completamento di tutte le
attività elencate nell'oggetto</t>
  </si>
  <si>
    <t xml:space="preserve">2.500€ oltre oneri e contributi di legge con le seguenti modalità:
500€ al conferimento incarico
2.000€ al termine dell'incarico
</t>
  </si>
  <si>
    <t>2022-2024</t>
  </si>
  <si>
    <t>STUDIO ROCCO
Prof. Dott. Francesco Rocco</t>
  </si>
  <si>
    <t>RCCFNC63B11H501D</t>
  </si>
  <si>
    <t>Conferimento di incarico per la redazione di un parere in materia tributaria afferente l'applicazione dell'aliquota iva ridotta al 10%</t>
  </si>
  <si>
    <t>Il presente incarico decorrerà dalla data di sottoscrizione e terminerà con l'emissione del da inviarsi entro il 2 maggio 2022</t>
  </si>
  <si>
    <t>Assistenza, rappresentanza e difesa di M4 nell’ambito del ricorso ex art. 702-bis e ss. c.p.c. promosso da Immobiliare Forlanini S.r.l.</t>
  </si>
  <si>
    <t>6.000 oltre iva e contributi previdenziali dovuti per legge, CPA e spese vive</t>
  </si>
  <si>
    <t>Assistenza, la rappresentanza e la difesa nel ricorso promosso da L.T.M. S.r.l. - Lavorazione Tubi Manicotti, dinanzi al TAR Lombardia – Milano per l’annullamento, previa sospensiva, del provvedimento emesso dalla Società con il quale è stato negato il gradimento a un contratto di fornitura con il Consorzio MM4 e revocati i provvedimenti di gradimento precedentemente concessi</t>
  </si>
  <si>
    <t>Il presente incarico decorrerà dalla data di sottoscrizione tra le Parti fino al completamento di tutte le attività elencate nell'oggetto</t>
  </si>
  <si>
    <t>€ 6.000 al netto dell’IVA e degli oneri di legge e delle spese generali nella misura del 15%</t>
  </si>
  <si>
    <t>Assistenza, rappresentanza e difesa di M4 nell’ambito del giudizio di appello promosso da Fondazione Istituto dei Ciechi di Milano</t>
  </si>
  <si>
    <t>Il presente incarico terminerà con il completamento di tutte le attività riportate in oggetto, fino all'adozione del giudizio o, in caso di definizione transattiva della lite, per tuatta la durata della gestione della trattativa fino all'eventuale sottoscrizione cdel relativo atto</t>
  </si>
  <si>
    <t>20.000 oltre iva e contributi previdenziali dovuti per legge, CPA e spese generali 15%</t>
  </si>
  <si>
    <t>Il presente incarico decorrerà dalla data di sottoscrizione dello stesso e terminerà con il completamento di tutte le attività riportate in oggetto</t>
  </si>
  <si>
    <t>06/11/2020
06/06/2022</t>
  </si>
  <si>
    <t>Il presente contratto decorrerà a partire alla data di sottoscrizione e terminerà ad esaurimento dell'importo contrattuale
- 06/06/2022 integrazione contrattuale</t>
  </si>
  <si>
    <r>
      <t>39.000 oltre oneri e contributi di legge + integrazione 3.808,99 per</t>
    </r>
    <r>
      <rPr>
        <b/>
        <sz val="11"/>
        <color theme="1"/>
        <rFont val="Calibri"/>
        <family val="2"/>
      </rPr>
      <t xml:space="preserve"> totale</t>
    </r>
    <r>
      <rPr>
        <sz val="11"/>
        <color theme="1"/>
        <rFont val="Calibri"/>
        <family val="2"/>
      </rPr>
      <t xml:space="preserve"> </t>
    </r>
    <r>
      <rPr>
        <b/>
        <sz val="11"/>
        <color theme="1"/>
        <rFont val="Calibri"/>
        <family val="2"/>
      </rPr>
      <t>42.808,90</t>
    </r>
  </si>
  <si>
    <t>4.500 oltre iva e contributi previdenziali dovuti per legge, CPA e spese generali 15%</t>
  </si>
  <si>
    <t>Studio Legale Associato Todarello &amp; Partners</t>
  </si>
  <si>
    <t>06268550966</t>
  </si>
  <si>
    <t>Assistenza, rappresentanza e difesa di M4 per la proposizione di quattro ricorsi di opposizione alla stima definitiva dell’indennità di esproprio/asservimento operata dal Collegio peritale incaricato, relativamente alle proprietà site in Milano, Via San Damiano e Corso di Porta Venezia</t>
  </si>
  <si>
    <t>Il presente incarico decorrerà dalla data di presentazione del preventivo da parte dei Consulenti in data 25 marzo 2022 e terminerà con il completamento di tutte le attività riportate in oggetto</t>
  </si>
  <si>
    <t>24.000 oltre iva e contributi previdenziali dovuti per legge, CPA e spese generali 7%</t>
  </si>
  <si>
    <t>Incarico relativo all'assistenza  e tutela nel giudizio dinanzi alla corte di appello di Milano - Ricorso presentato da Immobiliare Forlanini Srl per accettare e richiedere l'indennità per esproprio (R.G. 3590/2019)</t>
  </si>
  <si>
    <t xml:space="preserve">Consulenza tecnica di parte dinanzi alla Corte Di Appello di Milano da parte di Immobiliare Forlanini Srl nei confronti di M4 Spa e Comune di Milano per la determinazione definitiva indennità di esproprio </t>
  </si>
  <si>
    <t>decorrerà dalla data di approvazione del preventivo di spese ovvero dal 28/04/22 e terminerà con il completamento di tutte le attività oggetto dell'incarico</t>
  </si>
  <si>
    <t>5.000 oltre agli oneri dovuti per legge</t>
  </si>
  <si>
    <t xml:space="preserve">Consulenza per la redazione relazione tecnica replica contestazioni da parte della Fondazione Istituto dei Ciechi di Milano a carico di M4 Spa nell'ambito del giudizio di appello dinanzi al Consiglio di Stato per annullamento e/o riforma sentenza TAR Lombardia  </t>
  </si>
  <si>
    <t>decorrerà dalla data di approvazione del preventivo avvenuta in data 18/05/22 e terminerà con il completamento di tutte le attività oggetto dell'incarico</t>
  </si>
  <si>
    <t>5.000 al netto dell'iva e del contributo 4% Inarcassa</t>
  </si>
  <si>
    <t>Impresa Generale di Costruzioni G.B</t>
  </si>
  <si>
    <t>04022210985</t>
  </si>
  <si>
    <t>Lavori edili di adeguamento nuova sede di Piazza Castello</t>
  </si>
  <si>
    <t>Assistenza, rappresentanza e difesa di M4 nel giudizio promosso con ricorso da alcuni condomini del Condominio di Corso Monforte 45, al fine di contestare la determinazione dell'indennità definitiva di asservimento calcolata nella Relazione di stima della Terna Tecnica definita a seguito di procedura svolta ex art. 21 DPR n. 327/2001</t>
  </si>
  <si>
    <t xml:space="preserve">CONFERIMENTO DI INCARICO PER IL SERVIZIO DI DEPOSITO DI N. 15 ATTI DI ISTANZA PRESSO IL TRIBUNALE DI MILANO. </t>
  </si>
  <si>
    <t>Assistenza, rappresentanza e difesa di M4 nel procedimento di mediazione civile promosso dalla Parrocchia di San Vittore al Corpo</t>
  </si>
  <si>
    <t>Il presente incarico decorre dalla data del 10 giugno 2022 e fino al completamento di tutte e terminerà con il completamento di tutte le attività riportate in oggetto</t>
  </si>
  <si>
    <t>4.000 oltre iva e contributi previdenziali dovuti per legge, CPA e spese generali 7%</t>
  </si>
  <si>
    <t>Digiprint</t>
  </si>
  <si>
    <t>07720660963</t>
  </si>
  <si>
    <t>Il presente incarico ha per oggetto il supporto della Società nell’esecuzione di scansioni e riproduzioni di elaborati cartacei composti da relazioni in formato A3 ed A4, e tavole in formato A0</t>
  </si>
  <si>
    <t>12 mesi dalla data di sottoscrizione dell'incarico</t>
  </si>
  <si>
    <t xml:space="preserve">il corrispettivo non dovrà superare l’importo di euro 5000 al netto di IVA nell’intero arco temporale dei dodici mesi dalla sottoscrizione </t>
  </si>
  <si>
    <t>85.000 oltre oneri e contributi di legge
7.000 importo proroga mese di luglio 2022</t>
  </si>
  <si>
    <t>Servizio di aggiornamento del modello 231 (MOGC)</t>
  </si>
  <si>
    <t>Il presente contratto decorre dalla sua sottoscrizione e terminerà entro 150 giorni dalla firma dello stesso</t>
  </si>
  <si>
    <t>Garage Zeus</t>
  </si>
  <si>
    <t>03569200961</t>
  </si>
  <si>
    <t>Contratto per il servizio di rimessaggio auto in favore dell'università statale di Milano</t>
  </si>
  <si>
    <t xml:space="preserve"> Il servizio di Rimessaggio decorrerà dalla data del 27 luglio 2022 fino al 26 dicembre 2023</t>
  </si>
  <si>
    <t>Il compenso per il servizio di ricovero di 25 auto, è pari ad euro 220 + IVA mensili per
posto auto, per un totale complessivo di euro 5.500,00 (cinquemilacinquecento/00) mese
al netto di IVA e dei contributi previdenziali nella misura dovuta per legge</t>
  </si>
  <si>
    <t>CONFERIMENTO DI INCARICO PROFESSIONALE PER ASSISTENZA,
RAPPESENTANZA E DIFESA NEL GIUDIZIO PROMOSSO DA URBAN VISION S.P.A.
DINANZI AL TAR MILANO PER L’ANNULLAMENTO DELL’ART. 3.1, TERZO COMMA,
DEL DISCIPLINARE DI GARA</t>
  </si>
  <si>
    <t>Il presente incarico decorre dalla data presentazione del preventivo di spesa
da parte del Consulente del 26.01.2022 e sino al completamento di tutte le attività elencate
al punto 1 che si rendano necessarie</t>
  </si>
  <si>
    <t>3.000 € oltre a spese generali al 15%, spese vive documentate, IVA
e CPA come per legge</t>
  </si>
  <si>
    <t xml:space="preserve"> dal 1° settembre 2021 e terminerà in data 30 giugno 2022
20/07/2022 proroga mese di luglio 2022</t>
  </si>
  <si>
    <t>21/10/2021
20/07/2022 proroga</t>
  </si>
  <si>
    <t>01/08/2022 al 30/06/2023</t>
  </si>
  <si>
    <t>corrispettivo complessivo pari a euro 1.550.000,21</t>
  </si>
  <si>
    <t>Concessione degli spazi pubblicitari all'interno delle aree di cantiere relative alla realizzazione della linea M4</t>
  </si>
  <si>
    <t xml:space="preserve">NUMERO FATTURA </t>
  </si>
  <si>
    <t xml:space="preserve">DATA PAGAMENTO </t>
  </si>
  <si>
    <r>
      <rPr>
        <sz val="15"/>
        <color theme="1"/>
        <rFont val="Calibri"/>
        <family val="2"/>
        <scheme val="minor"/>
      </rPr>
      <t>(*)</t>
    </r>
    <r>
      <rPr>
        <sz val="11"/>
        <color theme="1"/>
        <rFont val="Calibri"/>
        <family val="2"/>
        <scheme val="minor"/>
      </rPr>
      <t xml:space="preserve">
PAGAMENTI
&gt; 5.000€ </t>
    </r>
  </si>
  <si>
    <t>Accordo quadro SIRTI - M4  attività connesse alla risoluzione delle interferenze; ordini attuativi assegnati a SIRTI dalla Concessionaria a seguito della formalizzazione di apposita ordinanza
- 20/07/2022 Addendum all'accordo quadro avente ad oggetto l'affidamento delle attività di progettazione esecutiva ed esecuzione di lavori per la risoluzione delle interferenze di gestori di reti di telecomunicazioni interferenti con l'opera per la realizzazione della linea 4 della Metropolitana di milano del 13 luglio 2016</t>
  </si>
  <si>
    <t>13/07/2016
20/07/2022</t>
  </si>
  <si>
    <t>il contratto avrà termine all'ultimazione delle attività di rimozione completa delle interferenze degli operatori TLC
- invariato rispetto all'accordo quadro - unica modifica apportata all'accordo quadro si riferisce all'art.8 - paragrafo 8.1 relativo ai termini di pagamento e fatturazione</t>
  </si>
  <si>
    <t xml:space="preserve">36 mesi dalla sosttoscrizione (dal 26/04/2017 al 26/04/2020)
proroga dal 27/04/2020 al 08/07/2020
nuovo contratto dal 09/07/2020 al 08/07/2021 - nuovo contratto dal 10/07/2021 al 08/04/2022
proroga aprile - luglio oda n. 060/22 del 29/07/2022 </t>
  </si>
  <si>
    <t>Assistenza e difesa di M4 nel giudizio promosso da Alea Domus, volto ad ottenere la determinazione giudiziale dell’indennità di asservimento delle aree di sua proprietà</t>
  </si>
  <si>
    <t>Il presente incarico decorrerà dalla data di presentazione del preventivo e sua accettazione, intervenuta in data 18 novembre 2021 e terminerà con il completamento di tutte le attività sopra descritte, ossia con la definizione del giudizio sopra emarginato.</t>
  </si>
  <si>
    <t>10.500 oltre a IVA, CPA, spese oltre a IVA, CPA, generali e spese vive documentate</t>
  </si>
  <si>
    <t>Il presente contratto decorrerà a partire dalla data di sottoscrizione e terminerà ad esaurimento dell’importo contrattuale</t>
  </si>
  <si>
    <t>39.900€ al netto dell’IVA e altri oneri di legge se dovuti</t>
  </si>
  <si>
    <t>Il presente incarico ha per oggetto il servizio di accatastamento e produzione dell’Attestato di Prestazione Energetica (APE)</t>
  </si>
  <si>
    <t>21.250 al netto dell’IVA e altri oneri di legge se dovuti</t>
  </si>
  <si>
    <t xml:space="preserve">Il presente incarico decorrerà a partire dalla data di sottoscrizione e terminerà con il completamento di tutte le attività </t>
  </si>
  <si>
    <t xml:space="preserve"> 
</t>
  </si>
  <si>
    <t xml:space="preserve">- attività di assistenza ordinaria: due anni a decorrere dal 6 settembre 2022
'- attività di assistenza straordinaria: fino a sottoscrizione della documentazione finanziaria
ed ogni altro atto che si rendesse necessario ai fini del riequilibrio ed alla ripresa delle
erogazioni e comunque non oltre il 31/12/2023
</t>
  </si>
  <si>
    <t>euro 70.000,00 comprensivo delle spese generali ed al netto di IVA e del 4% dovuto per la cassa di previdenza forense obbligatoria</t>
  </si>
  <si>
    <t xml:space="preserve">Oggetto del presente incarico è assistenza legale in relazione al contratto di finanziamento project ed ai contratti di progetto per la progettazione, costruzione e gestione della Linea 4
</t>
  </si>
  <si>
    <t>Genovese Consulting S.r.l.s.</t>
  </si>
  <si>
    <t>12713530017</t>
  </si>
  <si>
    <t>Il presente incarico professionale ha ad oggetto lo svolgimento dell’attività di consulenza tecnica di parte (ad es. partecipazione ai lavori peritali, sopralluoghi, riunioni, redazione memorie, osservazioni, controdeduzioni ecc.) nell’ambito del ricorso per l’opposizione alla stima promosso da M4 dinanzi alla Corte d’Appello di Milano nei confronti di Basilio S.r.l.</t>
  </si>
  <si>
    <t>euro 5.000,00 al netto di IVA e oneri di Legge</t>
  </si>
  <si>
    <t>Il presente incarico decorrerà dalla data di sottoscrizione e terminerà con il completamento di tutte le attività descritte all’articolo che precede</t>
  </si>
  <si>
    <t>EY Advisory SpA</t>
  </si>
  <si>
    <t>13221390159</t>
  </si>
  <si>
    <t>Conferimento di incarico per il servizio di internal auditor per M4</t>
  </si>
  <si>
    <t>Il presente incarico decorrerà dalla data di sottoscrizione tra le parti per una durata di 24 mesi.</t>
  </si>
  <si>
    <t>euro 54.000,00 al netto di IVA e oneri di Legge</t>
  </si>
  <si>
    <t>dal 25 settembre 2022 e avrà durata di 12 mesi</t>
  </si>
  <si>
    <t>dal 24 settembre 2021 e avrà durata di 12 mesi</t>
  </si>
  <si>
    <t>euro 7500 al netto dell’IVA</t>
  </si>
  <si>
    <t>euro 7500 al netto dell’IVA
A partire dal 01 gennaio 2023, le tariffe dei canoni dei servizi erogati saranno rivalutate di una percentuale pari al 6,45% in considerazione della variazione annuale dell’indice FOI-ISTAT</t>
  </si>
  <si>
    <t>Poletti Copindustria Srl</t>
  </si>
  <si>
    <t>00773060967</t>
  </si>
  <si>
    <t>Incarico per la redazione di un parere legale volto a definire le modalità attuative e le implicazioni dello strumento di riscossione delle sanzioni comminate nei confronti degli operatori economici della filiera che sono stati raggiunti da una notifica di sanzione ai sensi dell'art. 2 dell'Addendum al Protocollo di Legalità.</t>
  </si>
  <si>
    <t>Il presente incarico decorre dalla data di sottoscrizione tra le Parti e terminerà con l’emissione del parere da inviarsi entro 72 ore.</t>
  </si>
  <si>
    <t>euro 2.000,00 al netto di spese generali (15%), IVA e CPA</t>
  </si>
  <si>
    <t>BARTOLOZZI ILARIA STEFANIA</t>
  </si>
  <si>
    <t>BRTLST73L54F205E</t>
  </si>
  <si>
    <t>Incarico professionale di natura autonoma e occasionale</t>
  </si>
  <si>
    <t>AVV ANTONIO LORITO</t>
  </si>
  <si>
    <t>01576450892</t>
  </si>
  <si>
    <t>incarico ha per oggetto l’assistenza, la rappresentanza e la difesa nel giudizio di accertamento tecnico preventivo ex art. 696-bis c.p.c. promosso dall’Avv. Filippo Mario Gramegna a carico della Società, dinanti al Tribunale di Milano, Sez. X civile, Giudice Dott.ssa Lucia FrancescaIori, R.G. n. 9652/2022.</t>
  </si>
  <si>
    <t>Il presente incarico decorre dalla data di assegnazione dell’incarico, ovvero dalla data del 16 dicembre 2022 e terminerà con il completamento di tutte le attività inerenti e connesse allo svolgimento del giudizio sopra emarginato</t>
  </si>
  <si>
    <t>euro 1.707,17 onorario comprensivo delle spese generali al 15%, della Cassa Avvocati al 4%, dell’IVA al 22% calcolata sull’imponibile e della deduzione della ritenuta d’acconto al 20%, al netto delle spese vive da documentare</t>
  </si>
  <si>
    <t>Il presente incarico decorre dell'1/01/2023 e dovrà essere reso fino al 30/06/2024</t>
  </si>
  <si>
    <t xml:space="preserve">euro 39.900 </t>
  </si>
  <si>
    <t>GBSAPRI SPA</t>
  </si>
  <si>
    <t>L'incarico professionale oggetto del presente disciplinare concerne lo svolgimento dell'attività del broker
di assicurazione a favore di SPV Linea M4 S.p.A ai sensi del D. Lgs. 209/2005 e Regolamento ISVAP
(ora IVASS) n. 5 del 16/10/2006, nonché del Regolamento IVAS n. 40/2018 (di seguito definite
“Normative Vigenti”) delle seguenti polizze assicurative:
- D&amp;O;
- RC Patrimoniale;
- Multirischi;
- Infortuni;
- Vita;
- (eccesso) Polizza di Responsabilità Civile Terzi per la gestione della linea M4;
- Polizza All Risks property con appendice Business Interruption per la gestione della linea M4.</t>
  </si>
  <si>
    <t>Il presente incarico ha durata di 24 (ventiquattro) mesi con decorrenza dalla data di aggiudicazione del
22 dicembre 2022 con riserva di eventuale proroga del contratto ai medesimi prezzi, patti e condizioni
iniziali, ai sensi dell’art. 106, comma 11, del Dlgs. n. 50/2016 e ss.mm.ii., di durata non superiore a mesi
6 (sei), per il tempo strettamente necessario alla conclusione delle procedure per l’individuazione di un
nuovo contraente.</t>
  </si>
  <si>
    <t>Tutte le prestazioni fornite da GBSAPRI, nella sua qualità di broker di assicurazione, sono a titolo
gratuito e quindi nessun onere sarà posto a carico o in aggiunta a SPV Linea M4 S.p.A. in quanto
l’opera del broker verrà remunerata dalle Compagnie di assicurazione con le quali verranno stipulate
le polizze secondo gli usi consolidati del mercato, nella misura dell’aliquota provvigionale offerta pari al
3% (tre per cento)</t>
  </si>
  <si>
    <t>Studio Legale Associato Cugurra Pontiroli Molinari Masi</t>
  </si>
  <si>
    <t>02060940349</t>
  </si>
  <si>
    <t>assistenza,  rappresentanza e difesa nel giudizio di
opposizione alla stima dell’indennità definitiva di asservimento determinata ex art. 21, D.P.R. n.
327/2001 da parte della nominata Terna tecnica, promosso a carico di M4 S.p.A. innanzi alla
competente Corte D’Appello di Milano, R.G. n. 3138/2022</t>
  </si>
  <si>
    <t>decorre dalla data di aggiudicazione del 14 dicembre 2022 e terminerà
con il completamento di tutte le attività connesse e relative al giudizio oggetto dell'incarico</t>
  </si>
  <si>
    <t>6.140,69 (seimilacentoquaranta/69), onorario comprensivo delle
spese generali al 15%, della Cassa Avvocati al 4%, dell’IVA al 22% calcolata
sull’imponibile e della deduzione della ritenuta d’acconto al 20%, al netto delle spese vive
da documentare</t>
  </si>
  <si>
    <t>Avv. Roberto Ollari</t>
  </si>
  <si>
    <t>01855430342</t>
  </si>
  <si>
    <t>assistenza, rappresentanza e  difesa nel giudizio di
opposizione alla stima dell’indennità definitiva di asservimento determinata ex art. 41, D.P.R. n.
327/2001 da parte della Commissione Provinciale Espropri di Milano (aree site in Milano, Corso
Monforte n. 39), promosso a carico di M4 S.p.A. innanzi alla Corte d’Appello di Milano, R.G. n.
2672/2022, Presidente Dott.ssa Raineri.</t>
  </si>
  <si>
    <t>decorre dalla data di aggiudicazione (14.12.2022) e terminerà con il
completamento di tutte le attività connesse e relative al giudizio oggetto dell'incarico</t>
  </si>
  <si>
    <t>7.500,00 (settemilacinquecento/00), onorario comprensivo delle
spese generali al 15%, della Cassa Avvocati al 4%, dell’IVA al 22% calcolata
sull’imponibile e della deduzione della ritenuta d’acconto al 20%, al netto delle spese vive
da documentare</t>
  </si>
  <si>
    <t>REPORT CONTRATTI _ TRIMESTRE 01/01/2023 - 31/03/2023</t>
  </si>
  <si>
    <t>IMPORTO CORRISPOSTO (IVA INCLUSA) NEL TRIMESTRE DI RIFERIMENTO        
01.01.2023 - 31.03.2023</t>
  </si>
  <si>
    <t>IMPORTO PROGRESSIVO  LIQUIDATO (IVA INCLUSA) AL 31/03/2023</t>
  </si>
  <si>
    <t>IMPORTO VERSATO (IVA INCLUSA) NEL TRIMESTRE DI RIFERIMENTO        
01/01/23 - 31/03/23</t>
  </si>
  <si>
    <t>IMPORTO PROGRESSIVO VERSATO (IVA INCLUSA) AL 31/03/2023</t>
  </si>
  <si>
    <t>Ludovico Gualzetti</t>
  </si>
  <si>
    <t>02212420968</t>
  </si>
  <si>
    <t>consulenza specialistica per l'elaborazione di una proposta grafica coordinata alla nostra immagine che comunichi la fase di apertura delle prime stazioni</t>
  </si>
  <si>
    <t>decorre dal 24/10/2022 e sino al completamento di tutte le attività di cui all'oggetto</t>
  </si>
  <si>
    <t>3500€ al netto di IVA e contributo INPS 4%</t>
  </si>
  <si>
    <r>
      <t xml:space="preserve">dal 01/07/2017 al 30/04/2022
</t>
    </r>
    <r>
      <rPr>
        <b/>
        <sz val="11"/>
        <color theme="1"/>
        <rFont val="Calibri"/>
        <family val="2"/>
      </rPr>
      <t>addendum 1 01/05/2022-28/02/2024</t>
    </r>
  </si>
  <si>
    <r>
      <t xml:space="preserve">11.365.135,21 oltre 4% CNPAIA e Iva
</t>
    </r>
    <r>
      <rPr>
        <b/>
        <sz val="11"/>
        <color theme="1"/>
        <rFont val="Calibri"/>
        <family val="2"/>
      </rPr>
      <t xml:space="preserve">addendum: compenso omnicomprensivo di Euro 2.622.000,00 </t>
    </r>
    <r>
      <rPr>
        <b/>
        <sz val="11"/>
        <color theme="1"/>
        <rFont val="Calibri"/>
        <family val="2"/>
        <scheme val="minor"/>
      </rPr>
      <t>e per lo svolgimento delle attività di Direzione Lavori relative all’Accordo Quadro TLC</t>
    </r>
    <r>
      <rPr>
        <sz val="11"/>
        <color theme="1"/>
        <rFont val="Calibri"/>
        <family val="2"/>
        <scheme val="minor"/>
      </rPr>
      <t xml:space="preserve"> del valore massimo stimato di euro 10.000.000,00 (diecimilioni) (IVA esclusa), il corrispettivo è definito a misura pari all’1,5 % dell’importo che sarà ascritto a “SAL Accordo Quadro”, fino alla concorrenza della </t>
    </r>
    <r>
      <rPr>
        <b/>
        <sz val="11"/>
        <color theme="1"/>
        <rFont val="Calibri"/>
        <family val="2"/>
        <scheme val="minor"/>
      </rPr>
      <t xml:space="preserve">somma massima di euro 120.000,00 </t>
    </r>
  </si>
  <si>
    <t xml:space="preserve">Contratto lavoro a tempo determinato (Paone) </t>
  </si>
  <si>
    <t xml:space="preserve">dal 22/03/2022 al 17/03/2023
</t>
  </si>
  <si>
    <t xml:space="preserve">paga base 1.108,41
contingenza 516,43
premio produzione 215,94
edr 10,33
</t>
  </si>
  <si>
    <t xml:space="preserve">Contratto lavoro a tempo determinato (Mangialavori) </t>
  </si>
  <si>
    <t xml:space="preserve">dal 30/01/2023 al 30/06/2023
</t>
  </si>
  <si>
    <t xml:space="preserve">paga base 1.108,41
contingenza 516,43
premio produzione 215,94
edr 10,33
superminimo non assorbibile 241,06 importo ticket 11,00 </t>
  </si>
  <si>
    <t>WEBUILD ITALIA SpA</t>
  </si>
  <si>
    <t>01/01/2023 - 31/12/2023</t>
  </si>
  <si>
    <t>Il presente incarico professionale ha ad oggetto lo svolgimento dell’attività di consulenza
tecnica di parte nell’ambito del giudizio ex art. 54, D.P.R. 327/2001, promosso da
Speroni Real Estate ed altri condomini nei confronti di M4 S.p.A. (Compendio
immobiliare di Milano Corso Monforte n. 45) dinanzi alla Corte d’Appello di Milano Sez.
I civile, R.G. n. 3609/2021, Giudice Bonaretti. A titolo esemplificativo ma non limitativo,
detta attività comprende: la partecipazione a sopralluoghi, confronti tecnici con il
consulente tecnico nominato dal tribunale e il c.t.p. di controparte, la redazione di
relazioni/osservazioni, la redazione di verbale, la partecipazione a riunioni inerenti alla
causa</t>
  </si>
  <si>
    <t>Il presente incarico decorrerà dalla data di approvazione del preventivo di spesa, ovvero
dalla data del 13 dicembre 2022, e terminerà con il completamento di tutte le attività
descritte all’articolo che precede</t>
  </si>
  <si>
    <t>l’assistenza di natura stragiudiziale e la redazione di un
parere legale circa l’affidamento del servizio di brokeraggio assicurativo di M4 S.p.A. e
relativa valutazione della possibilità di ricorrere al soccorso istruttorio considerando gli
elementi dell’offerta tecnica presentata da uno degli Operatori Economici</t>
  </si>
  <si>
    <t>il presente incarico decorre dalla data presentazione del preventivo di spesa da parte della Consulente del 02 dicembre 2022 e sino al completamento di tutte le attività elencate al punto 1 che si rendano necessarie</t>
  </si>
  <si>
    <t>1.000€ oltre a spese generali al 15%,  IVA e CPA come per legge</t>
  </si>
  <si>
    <t>14/10/2002
proroga 16/01/2023</t>
  </si>
  <si>
    <t>17/10/22 al 16/01/2023
proroga 17/1/2023-16/02/2023</t>
  </si>
  <si>
    <t>euro 5.000,00 comprensivi di Iva e altri oneri di legge
proroga euro 1.666,00 comprensivi di Iva e altri oneri di legge</t>
  </si>
  <si>
    <t>nr. 1030 del 27.12.2022</t>
  </si>
  <si>
    <t>*</t>
  </si>
  <si>
    <r>
      <t>distacco decorre dal 14/12/2020 al 30/11/2023--&gt;</t>
    </r>
    <r>
      <rPr>
        <b/>
        <sz val="7.7"/>
        <color theme="1"/>
        <rFont val="Calibri"/>
        <family val="2"/>
      </rPr>
      <t>revoca distacco 27.11.2022</t>
    </r>
    <r>
      <rPr>
        <sz val="11"/>
        <color theme="1"/>
        <rFont val="Calibri"/>
        <family val="2"/>
        <scheme val="minor"/>
      </rPr>
      <t xml:space="preserve">
la convenzione  avrà durata sino al 30/11/2023 con possibilità di proroga da definirsi entro 30 gg dalla scadenza</t>
    </r>
  </si>
  <si>
    <t>CISL</t>
  </si>
  <si>
    <t>protocollo sicurezza cantieri M4 - distacco lavoratori dai sindacati 
Distacco Sanguedolce Romina Maria rappresentante sindacali art. 30</t>
  </si>
  <si>
    <t>80043230152</t>
  </si>
  <si>
    <t>distacco decorre dal 12/12/2022 al 27/11/2023
la convenzione avrà durata sino al 27/11/2023 con possibilità di proroga da definirsi entro 30 gg dalla scadenza</t>
  </si>
  <si>
    <r>
      <t xml:space="preserve">Servizio di espletamento delle procedure espropriative e occupazione temporanea
</t>
    </r>
    <r>
      <rPr>
        <b/>
        <sz val="11"/>
        <color theme="1"/>
        <rFont val="Calibri"/>
        <family val="2"/>
        <scheme val="minor"/>
      </rPr>
      <t>15.01.2020</t>
    </r>
    <r>
      <rPr>
        <sz val="11"/>
        <color theme="1"/>
        <rFont val="Calibri"/>
        <family val="2"/>
        <scheme val="minor"/>
      </rPr>
      <t xml:space="preserve"> Atto aggiuntivo al contratto di servizi di espletamento delle procedure espropriative e occupazione temporanea
30.08.2016 Prestazioni complementari relative al servizio di espletamento delle procedure espropriative + svolgimento attività topografiche</t>
    </r>
  </si>
  <si>
    <t>nr. 55 del 02/12/2022</t>
  </si>
  <si>
    <t xml:space="preserve">Incarico per la verifica indipendente dell'inteferenza tra la costruzione di opere della linea M4 e il complesso storico-monumentale della Cà Granda
14.11.2022 Addendum al contratto </t>
  </si>
  <si>
    <t>49.500€ oltre contributi previdenziali
7.455€ addendum al contratto</t>
  </si>
  <si>
    <t>nr. FV22001021 del 24.11.22</t>
  </si>
  <si>
    <t>nr. 104 del 12/12/22</t>
  </si>
  <si>
    <t>DGPA &amp; CO SPA</t>
  </si>
  <si>
    <t>10448410158</t>
  </si>
  <si>
    <t>Incarico per il servizio di consulenta relativo alla valorizzazione del pacchetto azionario di M4</t>
  </si>
  <si>
    <t>Il presente incarico decorrerà dalla data di aggiudicazione del presente incarico (9 febbraio 2023) e fino ad un periodo di 45 giorni naturali e consecutivi.</t>
  </si>
  <si>
    <t>45.000€ al netto di IVA, spese e oneri di legge</t>
  </si>
  <si>
    <t>assistenza, la rappresentanza e la difesa della Società nel
giudizio promosso ex art. 54, D.P.R. n. 327/2001, a carico della medesima, dinanzi alla Corte
d’Appello di Milano (R.G. n. 3672/2022), da parte di Fandi di Alessandro Lodigiani &amp; C. S.a.s.,
avente ad oggetto l’opposizione alla stima definitiva dell’indennità di asservimento determinata
dalla nominata Terna peritale, ex art. 21, D.P.R. n. 327/2001</t>
  </si>
  <si>
    <t>Il presente incarico decorre dalla data di approvazione del preventivo di spesa presentato da
parte dei Consulenti in data 06.02.2023 e terminerà con il completamento di tutte le attività
sopra descritte, inerenti e conseguenti all’oggetto dell’incarico</t>
  </si>
  <si>
    <t>4.996,00 (quattromilanovecentonovantasei/00) al netto delle spese generali
al 15%, della Cassa Avvocati al 4%, dell’IVA al 22% e della ritenuta d’acconto al 20% su onorari
e di eventuali spese vive da documentare</t>
  </si>
  <si>
    <t>Incarico per il servizio di consulente tecnico di parte nell'ambito del giudizio promosso da Fandi di Alessandro Lodigiani &amp; C. S.a.s</t>
  </si>
  <si>
    <t>Il presente incarico decorrerà dalla data di sottoscrizione e terminerà con il completamento di tutte le attività elencate nell'oggetto</t>
  </si>
  <si>
    <t>proforma del 14/02/23</t>
  </si>
  <si>
    <t>v. disp. bb 27
v. disp. Bb 31</t>
  </si>
  <si>
    <t>17/02/2023
16/03/2023</t>
  </si>
  <si>
    <t>Incarico per il servizio di consulente tecnico di parte nell'ambito del giudizio promosso a carico di M4 dai Sig.ri ElEna Maria ed Enrico Maria Maestri</t>
  </si>
  <si>
    <t>nr. 607 del 20/12/22
nr. 105 del 28/02/23</t>
  </si>
  <si>
    <t>26/01/2023
22/03/2023</t>
  </si>
  <si>
    <t xml:space="preserve">SIRTI DIGITAL SOLUTIONS </t>
  </si>
  <si>
    <t>nr. 760 del 31/12/22 - 094 del 31/01/23 - 095 del 31/01/23 - 147 del 13/02/23</t>
  </si>
  <si>
    <t>nr. 42023022 del 01/01/23
nr. 42023057 del 01/02/23
nr. 42023081 del 01/03/23</t>
  </si>
  <si>
    <t xml:space="preserve">26/01/2023
17/02/2023
24/03/2023
</t>
  </si>
  <si>
    <t>nr. 315 del 27/12/23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</si>
</sst>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43" formatCode="_-* #,##0.00_-;\-* #,##0.00_-;_-* &quot;-&quot;??_-;_-@_-"/>
    <numFmt numFmtId="164" formatCode="&quot;€&quot;\ #,##0_);[Red]\(&quot;€&quot;\ #,##0\)"/>
    <numFmt numFmtId="165" formatCode="#,##0\ [$€-1];[Red]\-#,##0\ [$€-1]"/>
    <numFmt numFmtId="166" formatCode="_-* #,##0_-;\-* #,##0_-;_-* &quot;-&quot;??_-;_-@_-"/>
  </numFmts>
  <fonts count="19">
    <font>
      <sz val="11"/>
      <color theme="1"/>
      <name val="Calibri"/>
      <family val="2"/>
      <scheme val="minor"/>
    </font>
    <font>
      <b/>
      <sz val="11"/>
      <color theme="1"/>
      <name val="Calibri"/>
      <family val="2"/>
      <scheme val="minor"/>
    </font>
    <font>
      <b/>
      <sz val="11"/>
      <color rgb="FF0070C0"/>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font>
    <font>
      <i/>
      <sz val="11"/>
      <color theme="1"/>
      <name val="Calibri"/>
      <family val="2"/>
      <scheme val="minor"/>
    </font>
    <font>
      <sz val="15"/>
      <color theme="1"/>
      <name val="Calibri"/>
      <family val="2"/>
      <scheme val="minor"/>
    </font>
    <font>
      <sz val="15"/>
      <color theme="1"/>
      <name val="Calibri"/>
      <family val="2"/>
    </font>
    <font>
      <sz val="11"/>
      <color rgb="FF0070C0"/>
      <name val="Calibri"/>
      <family val="2"/>
      <scheme val="minor"/>
    </font>
    <font>
      <sz val="11"/>
      <name val="Calibri"/>
      <family val="2"/>
      <scheme val="minor"/>
    </font>
    <font>
      <sz val="11"/>
      <color rgb="FFFF0000"/>
      <name val="Calibri"/>
      <family val="2"/>
      <scheme val="minor"/>
    </font>
    <font>
      <strike/>
      <sz val="11"/>
      <color theme="1"/>
      <name val="Calibri"/>
      <family val="2"/>
    </font>
    <font>
      <sz val="13"/>
      <color theme="1"/>
      <name val="Calibri"/>
      <family val="2"/>
      <scheme val="minor"/>
    </font>
    <font>
      <sz val="9"/>
      <color theme="1"/>
      <name val="Calibri"/>
      <family val="2"/>
      <scheme val="minor"/>
    </font>
    <font>
      <sz val="11"/>
      <color rgb="FF000000"/>
      <name val="CIDFont+F4"/>
    </font>
    <font>
      <u/>
      <sz val="11"/>
      <color theme="1"/>
      <name val="Calibri"/>
      <family val="2"/>
      <scheme val="minor"/>
    </font>
    <font>
      <b/>
      <sz val="7.7"/>
      <color theme="1"/>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thin">
        <color indexed="64"/>
      </bottom>
      <diagonal/>
    </border>
    <border>
      <left/>
      <right/>
      <top style="hair">
        <color auto="1"/>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s>
  <cellStyleXfs count="9">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55">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quotePrefix="1" applyBorder="1" applyAlignment="1">
      <alignment horizontal="left"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3" borderId="1" xfId="0" applyFill="1" applyBorder="1" applyAlignment="1">
      <alignment horizontal="center" vertical="center"/>
    </xf>
    <xf numFmtId="14" fontId="0" fillId="0" borderId="1" xfId="0" applyNumberFormat="1" applyBorder="1" applyAlignment="1">
      <alignment horizontal="center" vertical="center" wrapText="1"/>
    </xf>
    <xf numFmtId="43" fontId="0" fillId="0" borderId="1" xfId="1" quotePrefix="1" applyFont="1" applyBorder="1" applyAlignment="1">
      <alignment horizontal="left" vertical="center" wrapText="1"/>
    </xf>
    <xf numFmtId="0" fontId="2" fillId="0" borderId="1" xfId="0" applyFont="1" applyBorder="1" applyAlignment="1">
      <alignment horizontal="center" vertical="center"/>
    </xf>
    <xf numFmtId="0" fontId="2" fillId="0" borderId="1" xfId="0" quotePrefix="1" applyFont="1" applyBorder="1" applyAlignment="1">
      <alignment horizontal="center" vertical="center" wrapText="1"/>
    </xf>
    <xf numFmtId="0" fontId="5" fillId="0" borderId="0" xfId="0" applyFont="1"/>
    <xf numFmtId="43" fontId="0" fillId="0" borderId="1" xfId="1" applyFont="1" applyBorder="1" applyAlignment="1">
      <alignment horizontal="left" vertical="center" wrapText="1"/>
    </xf>
    <xf numFmtId="43" fontId="0" fillId="0" borderId="1" xfId="1" quotePrefix="1" applyFont="1" applyBorder="1" applyAlignment="1">
      <alignment horizontal="center" vertical="center" wrapText="1"/>
    </xf>
    <xf numFmtId="43" fontId="0" fillId="0" borderId="1" xfId="1" applyFont="1" applyBorder="1" applyAlignment="1">
      <alignment horizontal="left" vertical="center"/>
    </xf>
    <xf numFmtId="43" fontId="0" fillId="0" borderId="0" xfId="1" applyFont="1" applyAlignment="1">
      <alignment horizontal="center" vertical="center"/>
    </xf>
    <xf numFmtId="43" fontId="0" fillId="2" borderId="1" xfId="1" applyFont="1" applyFill="1" applyBorder="1" applyAlignment="1">
      <alignment horizontal="center" vertical="center" wrapText="1"/>
    </xf>
    <xf numFmtId="43" fontId="0" fillId="3" borderId="1" xfId="1" applyFont="1" applyFill="1" applyBorder="1" applyAlignment="1">
      <alignment horizontal="left" vertical="center" wrapText="1"/>
    </xf>
    <xf numFmtId="0" fontId="2" fillId="2" borderId="2" xfId="0" applyFont="1" applyFill="1" applyBorder="1" applyAlignment="1">
      <alignment horizontal="center" vertical="center" wrapText="1"/>
    </xf>
    <xf numFmtId="14" fontId="0" fillId="0" borderId="3" xfId="0" applyNumberFormat="1" applyBorder="1" applyAlignment="1">
      <alignment horizontal="center" vertical="center"/>
    </xf>
    <xf numFmtId="0" fontId="2" fillId="0" borderId="1" xfId="0" quotePrefix="1" applyFont="1" applyBorder="1" applyAlignment="1">
      <alignment horizontal="center" vertical="center"/>
    </xf>
    <xf numFmtId="0" fontId="0" fillId="0" borderId="0" xfId="0" applyAlignment="1">
      <alignment horizontal="right" vertical="center"/>
    </xf>
    <xf numFmtId="0" fontId="0" fillId="2" borderId="1" xfId="0" applyFill="1" applyBorder="1" applyAlignment="1">
      <alignment horizontal="right" vertical="center" wrapText="1"/>
    </xf>
    <xf numFmtId="0" fontId="0" fillId="4" borderId="1" xfId="0" applyFill="1" applyBorder="1" applyAlignment="1">
      <alignment horizontal="left" vertical="center" wrapText="1"/>
    </xf>
    <xf numFmtId="4" fontId="0" fillId="0" borderId="1" xfId="0" applyNumberFormat="1" applyBorder="1" applyAlignment="1">
      <alignment horizontal="right"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14" fontId="3" fillId="0" borderId="3" xfId="0" applyNumberFormat="1" applyFont="1" applyBorder="1" applyAlignment="1">
      <alignment horizontal="center" vertical="center"/>
    </xf>
    <xf numFmtId="43" fontId="0" fillId="0" borderId="1" xfId="5" quotePrefix="1" applyFont="1" applyBorder="1" applyAlignment="1">
      <alignment horizontal="left" vertical="center" wrapText="1"/>
    </xf>
    <xf numFmtId="14" fontId="3"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0" fillId="0" borderId="1" xfId="0" quotePrefix="1" applyNumberFormat="1" applyBorder="1" applyAlignment="1">
      <alignment horizontal="left" vertical="center" wrapText="1"/>
    </xf>
    <xf numFmtId="165" fontId="4" fillId="0" borderId="1" xfId="0" applyNumberFormat="1" applyFont="1" applyBorder="1" applyAlignment="1">
      <alignment horizontal="left" vertical="center"/>
    </xf>
    <xf numFmtId="0" fontId="0" fillId="0" borderId="1" xfId="1" quotePrefix="1" applyNumberFormat="1" applyFont="1" applyBorder="1" applyAlignment="1">
      <alignment horizontal="left" vertical="center" wrapText="1"/>
    </xf>
    <xf numFmtId="43" fontId="0" fillId="0" borderId="1" xfId="8" quotePrefix="1" applyFont="1" applyBorder="1" applyAlignment="1">
      <alignment horizontal="left" vertical="center" wrapText="1"/>
    </xf>
    <xf numFmtId="0" fontId="2" fillId="2" borderId="4" xfId="0" applyFont="1" applyFill="1" applyBorder="1" applyAlignment="1">
      <alignment horizontal="center" vertical="center" wrapText="1"/>
    </xf>
    <xf numFmtId="0" fontId="0" fillId="0" borderId="1" xfId="0" applyBorder="1" applyAlignment="1">
      <alignment horizontal="left" vertical="center"/>
    </xf>
    <xf numFmtId="165" fontId="0" fillId="0" borderId="1" xfId="0" applyNumberFormat="1" applyBorder="1" applyAlignment="1">
      <alignment horizontal="left" vertical="center"/>
    </xf>
    <xf numFmtId="3" fontId="0" fillId="0" borderId="1" xfId="0" quotePrefix="1" applyNumberFormat="1" applyBorder="1" applyAlignment="1">
      <alignment horizontal="left" vertical="center"/>
    </xf>
    <xf numFmtId="165" fontId="0" fillId="0" borderId="1" xfId="0" applyNumberFormat="1" applyBorder="1" applyAlignment="1">
      <alignment horizontal="left" vertical="center" wrapText="1"/>
    </xf>
    <xf numFmtId="14" fontId="0" fillId="0" borderId="1" xfId="0" applyNumberFormat="1" applyBorder="1" applyAlignment="1">
      <alignment horizontal="left" vertical="center" wrapText="1"/>
    </xf>
    <xf numFmtId="166" fontId="3" fillId="0" borderId="1" xfId="1" quotePrefix="1" applyNumberFormat="1" applyBorder="1" applyAlignment="1">
      <alignment horizontal="left" vertical="center" wrapText="1"/>
    </xf>
    <xf numFmtId="43" fontId="3" fillId="0" borderId="1" xfId="1" quotePrefix="1" applyBorder="1" applyAlignment="1">
      <alignment horizontal="left" vertical="center" wrapText="1"/>
    </xf>
    <xf numFmtId="165" fontId="3" fillId="0" borderId="1" xfId="1" quotePrefix="1" applyNumberFormat="1" applyBorder="1" applyAlignment="1">
      <alignment horizontal="left" vertical="center" wrapText="1"/>
    </xf>
    <xf numFmtId="0" fontId="4" fillId="0" borderId="1" xfId="0" quotePrefix="1" applyFont="1" applyBorder="1" applyAlignment="1">
      <alignment horizontal="left" vertical="center" wrapText="1"/>
    </xf>
    <xf numFmtId="43" fontId="0" fillId="0" borderId="1" xfId="1" quotePrefix="1" applyFont="1" applyBorder="1" applyAlignment="1">
      <alignment horizontal="right" vertical="center" wrapText="1"/>
    </xf>
    <xf numFmtId="43" fontId="0" fillId="0" borderId="1" xfId="1" applyFont="1" applyBorder="1" applyAlignment="1">
      <alignment horizontal="right" vertical="center" wrapText="1"/>
    </xf>
    <xf numFmtId="43" fontId="0" fillId="0" borderId="1" xfId="1" applyFont="1" applyBorder="1" applyAlignment="1">
      <alignment horizontal="right" vertical="center"/>
    </xf>
    <xf numFmtId="43" fontId="0" fillId="3" borderId="1" xfId="1" applyFont="1" applyFill="1" applyBorder="1" applyAlignment="1">
      <alignment horizontal="right" vertical="center" wrapText="1"/>
    </xf>
    <xf numFmtId="43" fontId="1" fillId="0" borderId="1" xfId="1" quotePrefix="1" applyFont="1" applyBorder="1" applyAlignment="1">
      <alignment horizontal="right" vertical="center" wrapText="1"/>
    </xf>
    <xf numFmtId="43" fontId="0" fillId="0" borderId="1" xfId="1" quotePrefix="1" applyFont="1" applyBorder="1" applyAlignment="1">
      <alignment horizontal="right" vertical="center"/>
    </xf>
    <xf numFmtId="43" fontId="0" fillId="0" borderId="1" xfId="7" quotePrefix="1" applyFont="1" applyBorder="1" applyAlignment="1">
      <alignment horizontal="right" vertical="center" wrapText="1"/>
    </xf>
    <xf numFmtId="43" fontId="3" fillId="0" borderId="1" xfId="1" applyBorder="1" applyAlignment="1">
      <alignment horizontal="center" vertical="center"/>
    </xf>
    <xf numFmtId="0" fontId="3" fillId="4" borderId="1" xfId="0"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165" fontId="4" fillId="0" borderId="1" xfId="0" quotePrefix="1" applyNumberFormat="1" applyFont="1" applyBorder="1" applyAlignment="1">
      <alignment horizontal="left" vertical="center" wrapText="1"/>
    </xf>
    <xf numFmtId="14" fontId="0" fillId="4" borderId="1" xfId="0" applyNumberFormat="1" applyFill="1" applyBorder="1" applyAlignment="1">
      <alignment horizontal="center" vertical="center" wrapText="1"/>
    </xf>
    <xf numFmtId="43" fontId="0" fillId="0" borderId="1" xfId="1" applyFont="1" applyBorder="1" applyAlignment="1">
      <alignment horizontal="center" vertical="center" wrapText="1"/>
    </xf>
    <xf numFmtId="166" fontId="0" fillId="0" borderId="1" xfId="1" quotePrefix="1" applyNumberFormat="1" applyFont="1" applyBorder="1" applyAlignment="1">
      <alignment vertical="center" wrapText="1"/>
    </xf>
    <xf numFmtId="166" fontId="0" fillId="0" borderId="1" xfId="1" quotePrefix="1" applyNumberFormat="1" applyFont="1" applyBorder="1" applyAlignment="1">
      <alignment horizontal="left" vertical="center" wrapText="1"/>
    </xf>
    <xf numFmtId="165" fontId="0" fillId="0" borderId="1" xfId="1" quotePrefix="1" applyNumberFormat="1" applyFont="1" applyBorder="1" applyAlignment="1">
      <alignment horizontal="left" vertical="center" wrapText="1"/>
    </xf>
    <xf numFmtId="0" fontId="4" fillId="0" borderId="1" xfId="0" applyFont="1" applyBorder="1" applyAlignment="1">
      <alignment horizontal="left" vertical="center" wrapText="1"/>
    </xf>
    <xf numFmtId="165" fontId="8" fillId="0" borderId="1" xfId="0" applyNumberFormat="1" applyFont="1" applyBorder="1" applyAlignment="1">
      <alignment horizontal="center" vertical="center"/>
    </xf>
    <xf numFmtId="0" fontId="8" fillId="0" borderId="0" xfId="0" applyFont="1" applyAlignment="1">
      <alignment horizontal="center" vertical="center"/>
    </xf>
    <xf numFmtId="0" fontId="8" fillId="0" borderId="1" xfId="0" quotePrefix="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quotePrefix="1" applyFont="1" applyBorder="1" applyAlignment="1">
      <alignment horizontal="center" vertical="center" wrapText="1"/>
    </xf>
    <xf numFmtId="0" fontId="8" fillId="0" borderId="1" xfId="0" applyFont="1" applyBorder="1" applyAlignment="1">
      <alignment horizontal="center" vertical="center"/>
    </xf>
    <xf numFmtId="3" fontId="8" fillId="0" borderId="1" xfId="0" quotePrefix="1" applyNumberFormat="1" applyFont="1" applyBorder="1" applyAlignment="1">
      <alignment horizontal="center" vertical="center"/>
    </xf>
    <xf numFmtId="165" fontId="8" fillId="0" borderId="1" xfId="0" applyNumberFormat="1" applyFont="1" applyBorder="1" applyAlignment="1">
      <alignment horizontal="center" vertical="center" wrapText="1"/>
    </xf>
    <xf numFmtId="14" fontId="8" fillId="0" borderId="1" xfId="0" quotePrefix="1"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66" fontId="8" fillId="0" borderId="1" xfId="1" quotePrefix="1" applyNumberFormat="1" applyFont="1" applyBorder="1" applyAlignment="1">
      <alignment horizontal="center" vertical="center" wrapText="1"/>
    </xf>
    <xf numFmtId="43" fontId="8" fillId="0" borderId="1" xfId="1" quotePrefix="1" applyFont="1" applyBorder="1" applyAlignment="1">
      <alignment horizontal="center" vertical="center" wrapText="1"/>
    </xf>
    <xf numFmtId="165" fontId="8" fillId="0" borderId="1" xfId="1" quotePrefix="1" applyNumberFormat="1" applyFont="1" applyBorder="1" applyAlignment="1">
      <alignment horizontal="center" vertical="center" wrapText="1"/>
    </xf>
    <xf numFmtId="4" fontId="0" fillId="0" borderId="1" xfId="0" applyNumberFormat="1" applyBorder="1" applyAlignment="1">
      <alignment horizontal="left" vertical="center"/>
    </xf>
    <xf numFmtId="4" fontId="0" fillId="0" borderId="1" xfId="0" applyNumberFormat="1" applyBorder="1" applyAlignment="1">
      <alignment horizontal="left" vertical="center" wrapText="1"/>
    </xf>
    <xf numFmtId="0" fontId="4" fillId="0" borderId="3" xfId="0" applyFont="1" applyBorder="1" applyAlignment="1">
      <alignment horizontal="left" vertical="center"/>
    </xf>
    <xf numFmtId="0" fontId="0" fillId="0" borderId="3" xfId="0" quotePrefix="1" applyBorder="1" applyAlignment="1">
      <alignment horizontal="left" vertical="center" wrapText="1"/>
    </xf>
    <xf numFmtId="165" fontId="4" fillId="0" borderId="3" xfId="0" applyNumberFormat="1" applyFont="1" applyBorder="1" applyAlignment="1">
      <alignment horizontal="left" vertical="center" wrapText="1"/>
    </xf>
    <xf numFmtId="43" fontId="0" fillId="0" borderId="3" xfId="1" quotePrefix="1" applyFont="1" applyBorder="1" applyAlignment="1">
      <alignment horizontal="left" vertical="center" wrapText="1"/>
    </xf>
    <xf numFmtId="14" fontId="3" fillId="0" borderId="2" xfId="0" applyNumberFormat="1" applyFont="1" applyBorder="1" applyAlignment="1">
      <alignment horizontal="center" vertical="center"/>
    </xf>
    <xf numFmtId="4" fontId="0" fillId="0" borderId="3" xfId="0" applyNumberFormat="1" applyBorder="1" applyAlignment="1">
      <alignment horizontal="left" vertical="center"/>
    </xf>
    <xf numFmtId="0" fontId="9" fillId="0" borderId="1" xfId="0" applyFont="1" applyBorder="1" applyAlignment="1">
      <alignment horizontal="center" vertical="center"/>
    </xf>
    <xf numFmtId="165" fontId="0" fillId="0" borderId="3" xfId="0" applyNumberFormat="1" applyBorder="1" applyAlignment="1">
      <alignment horizontal="left" vertical="center" wrapText="1"/>
    </xf>
    <xf numFmtId="0" fontId="2" fillId="0" borderId="2" xfId="0" quotePrefix="1" applyFont="1" applyBorder="1" applyAlignment="1">
      <alignment horizontal="center" vertical="center"/>
    </xf>
    <xf numFmtId="14" fontId="3" fillId="0" borderId="1" xfId="1" quotePrefix="1" applyNumberFormat="1" applyBorder="1" applyAlignment="1">
      <alignment horizontal="left" vertical="center" wrapText="1"/>
    </xf>
    <xf numFmtId="14" fontId="0" fillId="0" borderId="1" xfId="0" applyNumberFormat="1" applyBorder="1" applyAlignment="1">
      <alignment horizontal="left" vertical="center"/>
    </xf>
    <xf numFmtId="0" fontId="0" fillId="0" borderId="1" xfId="0" quotePrefix="1" applyBorder="1" applyAlignment="1">
      <alignment horizontal="center" vertical="center"/>
    </xf>
    <xf numFmtId="0" fontId="10" fillId="0" borderId="1" xfId="0" applyFont="1" applyBorder="1" applyAlignment="1">
      <alignment horizontal="center" vertical="center"/>
    </xf>
    <xf numFmtId="0" fontId="10" fillId="0" borderId="1" xfId="0" quotePrefix="1" applyFont="1" applyBorder="1" applyAlignment="1">
      <alignment horizontal="center" vertical="center"/>
    </xf>
    <xf numFmtId="4" fontId="3" fillId="0" borderId="1" xfId="0" quotePrefix="1" applyNumberFormat="1" applyFont="1" applyBorder="1" applyAlignment="1">
      <alignment horizontal="left" vertical="center"/>
    </xf>
    <xf numFmtId="0" fontId="4" fillId="0" borderId="1" xfId="0" applyFont="1" applyBorder="1" applyAlignment="1">
      <alignment horizontal="left" vertical="center"/>
    </xf>
    <xf numFmtId="3" fontId="4"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left" vertical="center" wrapText="1"/>
    </xf>
    <xf numFmtId="165" fontId="0" fillId="0" borderId="1" xfId="0" quotePrefix="1" applyNumberFormat="1" applyBorder="1" applyAlignment="1">
      <alignment horizontal="left" vertical="center" wrapText="1"/>
    </xf>
    <xf numFmtId="14" fontId="0" fillId="0" borderId="1" xfId="8" quotePrefix="1" applyNumberFormat="1" applyFont="1" applyBorder="1" applyAlignment="1">
      <alignment horizontal="left" vertical="center" wrapText="1"/>
    </xf>
    <xf numFmtId="14" fontId="4" fillId="0" borderId="1" xfId="0" quotePrefix="1" applyNumberFormat="1" applyFont="1" applyBorder="1" applyAlignment="1">
      <alignment horizontal="left" vertical="center" wrapText="1"/>
    </xf>
    <xf numFmtId="14" fontId="0" fillId="0" borderId="1" xfId="0" quotePrefix="1" applyNumberFormat="1" applyBorder="1" applyAlignment="1">
      <alignment horizontal="left" vertical="center"/>
    </xf>
    <xf numFmtId="14" fontId="4" fillId="0" borderId="1" xfId="0" applyNumberFormat="1" applyFont="1" applyBorder="1" applyAlignment="1">
      <alignment horizontal="left" vertical="center"/>
    </xf>
    <xf numFmtId="14" fontId="8" fillId="0" borderId="1" xfId="1" quotePrefix="1" applyNumberFormat="1" applyFont="1" applyBorder="1" applyAlignment="1">
      <alignment horizontal="center" vertical="center" wrapText="1"/>
    </xf>
    <xf numFmtId="14" fontId="0" fillId="0" borderId="1" xfId="1" quotePrefix="1" applyNumberFormat="1" applyFont="1" applyBorder="1" applyAlignment="1">
      <alignment horizontal="left" vertical="center" wrapText="1"/>
    </xf>
    <xf numFmtId="14" fontId="3" fillId="0" borderId="1" xfId="0" applyNumberFormat="1" applyFont="1" applyBorder="1" applyAlignment="1">
      <alignment horizontal="left" vertical="center"/>
    </xf>
    <xf numFmtId="14" fontId="0" fillId="0" borderId="1" xfId="5" quotePrefix="1" applyNumberFormat="1" applyFont="1" applyBorder="1" applyAlignment="1">
      <alignment horizontal="left" vertical="center" wrapText="1"/>
    </xf>
    <xf numFmtId="14" fontId="0" fillId="0" borderId="1" xfId="1" quotePrefix="1" applyNumberFormat="1" applyFont="1" applyBorder="1" applyAlignment="1">
      <alignment vertical="center" wrapText="1"/>
    </xf>
    <xf numFmtId="14" fontId="3" fillId="0" borderId="1" xfId="1" quotePrefix="1" applyNumberFormat="1" applyBorder="1" applyAlignment="1">
      <alignment horizontal="center" vertical="center" wrapText="1"/>
    </xf>
    <xf numFmtId="165" fontId="4" fillId="0" borderId="1" xfId="0" applyNumberFormat="1" applyFont="1" applyBorder="1" applyAlignment="1">
      <alignment horizontal="left" vertical="center" wrapText="1"/>
    </xf>
    <xf numFmtId="43" fontId="0" fillId="0" borderId="1" xfId="1" quotePrefix="1" applyFont="1" applyBorder="1" applyAlignment="1">
      <alignment horizontal="left" vertical="center"/>
    </xf>
    <xf numFmtId="14" fontId="11" fillId="0" borderId="1" xfId="0" applyNumberFormat="1" applyFont="1" applyBorder="1" applyAlignment="1">
      <alignment horizontal="center" vertical="center" wrapText="1"/>
    </xf>
    <xf numFmtId="0" fontId="3" fillId="0" borderId="0" xfId="0" applyFont="1"/>
    <xf numFmtId="164" fontId="0" fillId="0" borderId="1" xfId="0" applyNumberFormat="1" applyBorder="1" applyAlignment="1">
      <alignment horizontal="left" vertical="center" wrapText="1"/>
    </xf>
    <xf numFmtId="43" fontId="0" fillId="0" borderId="0" xfId="1" applyFont="1" applyFill="1" applyAlignment="1">
      <alignment horizontal="center" vertical="center"/>
    </xf>
    <xf numFmtId="14" fontId="3" fillId="0" borderId="1" xfId="0" applyNumberFormat="1" applyFont="1" applyBorder="1" applyAlignment="1">
      <alignment horizontal="left" vertical="center" wrapText="1"/>
    </xf>
    <xf numFmtId="165" fontId="1" fillId="0" borderId="1" xfId="0" applyNumberFormat="1" applyFont="1" applyBorder="1" applyAlignment="1">
      <alignment horizontal="center" vertical="center"/>
    </xf>
    <xf numFmtId="0" fontId="2" fillId="2" borderId="5" xfId="0" applyFont="1" applyFill="1" applyBorder="1" applyAlignment="1">
      <alignment horizontal="center" vertical="center" wrapText="1"/>
    </xf>
    <xf numFmtId="0" fontId="2" fillId="0" borderId="5" xfId="0" quotePrefix="1" applyFont="1" applyBorder="1" applyAlignment="1">
      <alignment horizontal="center" vertical="center" wrapText="1"/>
    </xf>
    <xf numFmtId="0" fontId="0" fillId="0" borderId="5" xfId="0" applyBorder="1" applyAlignment="1">
      <alignment horizontal="left" vertical="center" wrapText="1"/>
    </xf>
    <xf numFmtId="14" fontId="0" fillId="0" borderId="6" xfId="0" applyNumberFormat="1" applyBorder="1" applyAlignment="1">
      <alignment horizontal="center" vertical="center" wrapText="1"/>
    </xf>
    <xf numFmtId="14" fontId="0" fillId="0" borderId="5" xfId="0" applyNumberFormat="1" applyBorder="1" applyAlignment="1">
      <alignment horizontal="left" vertical="center" wrapText="1"/>
    </xf>
    <xf numFmtId="165" fontId="0" fillId="0" borderId="6" xfId="0" applyNumberFormat="1" applyBorder="1" applyAlignment="1">
      <alignment horizontal="left" vertical="center" wrapText="1"/>
    </xf>
    <xf numFmtId="43" fontId="0" fillId="0" borderId="0" xfId="1" applyFont="1" applyFill="1" applyBorder="1" applyAlignment="1">
      <alignment horizontal="center" vertical="center"/>
    </xf>
    <xf numFmtId="14" fontId="3" fillId="0" borderId="1" xfId="0" quotePrefix="1" applyNumberFormat="1" applyFont="1" applyBorder="1" applyAlignment="1">
      <alignment horizontal="center" vertical="center" wrapText="1"/>
    </xf>
    <xf numFmtId="14" fontId="0" fillId="0" borderId="1" xfId="0" applyNumberFormat="1" applyBorder="1" applyAlignment="1">
      <alignment horizontal="center" wrapText="1"/>
    </xf>
    <xf numFmtId="165" fontId="4" fillId="0" borderId="1" xfId="0" applyNumberFormat="1" applyFont="1" applyBorder="1" applyAlignment="1">
      <alignment horizontal="right" vertical="center" wrapText="1"/>
    </xf>
    <xf numFmtId="4" fontId="0" fillId="0" borderId="3" xfId="0" applyNumberFormat="1" applyBorder="1" applyAlignment="1">
      <alignment horizontal="left" vertical="center" wrapText="1"/>
    </xf>
    <xf numFmtId="3" fontId="0" fillId="0" borderId="1" xfId="0" applyNumberFormat="1" applyBorder="1" applyAlignment="1">
      <alignment horizontal="left" vertical="center" wrapText="1"/>
    </xf>
    <xf numFmtId="165" fontId="13" fillId="0" borderId="1" xfId="0" applyNumberFormat="1" applyFont="1" applyBorder="1" applyAlignment="1">
      <alignment horizontal="left" vertical="center" wrapText="1"/>
    </xf>
    <xf numFmtId="14" fontId="0" fillId="0" borderId="3" xfId="0" applyNumberFormat="1" applyBorder="1" applyAlignment="1">
      <alignment horizontal="left" vertical="center" wrapText="1"/>
    </xf>
    <xf numFmtId="14" fontId="0" fillId="0" borderId="7" xfId="0" applyNumberFormat="1" applyBorder="1" applyAlignment="1">
      <alignment horizontal="center" vertical="center"/>
    </xf>
    <xf numFmtId="0" fontId="0" fillId="0" borderId="8" xfId="0" applyBorder="1" applyAlignment="1">
      <alignment horizontal="left" vertical="center" wrapText="1"/>
    </xf>
    <xf numFmtId="43" fontId="8" fillId="0" borderId="1" xfId="1" quotePrefix="1" applyFont="1" applyFill="1" applyBorder="1" applyAlignment="1">
      <alignment horizontal="center" vertical="center" wrapText="1"/>
    </xf>
    <xf numFmtId="14" fontId="0" fillId="0" borderId="1" xfId="0" applyNumberFormat="1" applyBorder="1" applyAlignment="1">
      <alignment horizontal="center" vertical="top" wrapText="1"/>
    </xf>
    <xf numFmtId="0" fontId="16" fillId="0" borderId="1" xfId="0" applyFont="1" applyBorder="1" applyAlignment="1">
      <alignment horizontal="left" vertical="top" wrapText="1"/>
    </xf>
    <xf numFmtId="6" fontId="0" fillId="0" borderId="8" xfId="0" applyNumberFormat="1" applyBorder="1" applyAlignment="1">
      <alignment horizontal="left" vertical="center" wrapText="1"/>
    </xf>
    <xf numFmtId="14" fontId="3" fillId="0" borderId="2" xfId="0" applyNumberFormat="1" applyFont="1" applyBorder="1" applyAlignment="1">
      <alignment horizontal="center" vertical="center" wrapText="1"/>
    </xf>
    <xf numFmtId="14" fontId="0" fillId="0" borderId="9" xfId="0" applyNumberFormat="1" applyBorder="1" applyAlignment="1">
      <alignment horizontal="center" wrapText="1"/>
    </xf>
    <xf numFmtId="4" fontId="0" fillId="0" borderId="0" xfId="0" applyNumberFormat="1"/>
    <xf numFmtId="43" fontId="12" fillId="0" borderId="0" xfId="1" applyFont="1" applyFill="1" applyBorder="1" applyAlignment="1">
      <alignment vertical="center"/>
    </xf>
    <xf numFmtId="0" fontId="0" fillId="0" borderId="2" xfId="0" applyBorder="1" applyAlignment="1">
      <alignment horizontal="left" vertical="center" wrapText="1"/>
    </xf>
    <xf numFmtId="0" fontId="0" fillId="0" borderId="1" xfId="0" applyBorder="1" applyAlignment="1">
      <alignment horizontal="right" vertical="center"/>
    </xf>
    <xf numFmtId="43" fontId="0" fillId="0" borderId="1" xfId="1" applyFont="1" applyBorder="1" applyAlignment="1">
      <alignment horizontal="center" vertical="center"/>
    </xf>
    <xf numFmtId="0" fontId="0" fillId="0" borderId="1" xfId="0" applyBorder="1"/>
    <xf numFmtId="43" fontId="0" fillId="0" borderId="1" xfId="1" applyFont="1" applyBorder="1" applyAlignment="1">
      <alignment vertical="center"/>
    </xf>
    <xf numFmtId="43" fontId="0" fillId="0" borderId="1" xfId="1" quotePrefix="1" applyFont="1" applyFill="1" applyBorder="1" applyAlignment="1">
      <alignment horizontal="right" vertical="center" wrapText="1"/>
    </xf>
    <xf numFmtId="43" fontId="0" fillId="0" borderId="1" xfId="1" quotePrefix="1" applyFont="1" applyFill="1" applyBorder="1" applyAlignment="1">
      <alignment horizontal="left" vertical="center" wrapText="1"/>
    </xf>
  </cellXfs>
  <cellStyles count="9">
    <cellStyle name="Migliaia" xfId="1" builtinId="3"/>
    <cellStyle name="Migliaia 14" xfId="2" xr:uid="{00000000-0005-0000-0000-000001000000}"/>
    <cellStyle name="Migliaia 2" xfId="4" xr:uid="{00000000-0005-0000-0000-000032000000}"/>
    <cellStyle name="Migliaia 3" xfId="5" xr:uid="{00000000-0005-0000-0000-000033000000}"/>
    <cellStyle name="Migliaia 3 6" xfId="3" xr:uid="{00000000-0005-0000-0000-000002000000}"/>
    <cellStyle name="Migliaia 4" xfId="6" xr:uid="{00000000-0005-0000-0000-000034000000}"/>
    <cellStyle name="Migliaia 5" xfId="7" xr:uid="{00000000-0005-0000-0000-000035000000}"/>
    <cellStyle name="Migliaia 6" xfId="8" xr:uid="{00000000-0005-0000-0000-000036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3</xdr:col>
      <xdr:colOff>3943350</xdr:colOff>
      <xdr:row>9</xdr:row>
      <xdr:rowOff>995362</xdr:rowOff>
    </xdr:from>
    <xdr:ext cx="65" cy="172227"/>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8610600" y="5795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15" name="CasellaDiTesto 14">
          <a:extLst>
            <a:ext uri="{FF2B5EF4-FFF2-40B4-BE49-F238E27FC236}">
              <a16:creationId xmlns:a16="http://schemas.microsoft.com/office/drawing/2014/main" id="{00000000-0008-0000-0000-00000F000000}"/>
            </a:ext>
          </a:extLst>
        </xdr:cNvPr>
        <xdr:cNvSpPr txBox="1"/>
      </xdr:nvSpPr>
      <xdr:spPr>
        <a:xfrm>
          <a:off x="8610600" y="5795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17" name="CasellaDiTesto 16">
          <a:extLst>
            <a:ext uri="{FF2B5EF4-FFF2-40B4-BE49-F238E27FC236}">
              <a16:creationId xmlns:a16="http://schemas.microsoft.com/office/drawing/2014/main" id="{00000000-0008-0000-0000-000011000000}"/>
            </a:ext>
          </a:extLst>
        </xdr:cNvPr>
        <xdr:cNvSpPr txBox="1"/>
      </xdr:nvSpPr>
      <xdr:spPr>
        <a:xfrm>
          <a:off x="8610600" y="681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xdr:row>
      <xdr:rowOff>995362</xdr:rowOff>
    </xdr:from>
    <xdr:ext cx="65" cy="172227"/>
    <xdr:sp macro="" textlink="">
      <xdr:nvSpPr>
        <xdr:cNvPr id="19" name="CasellaDiTesto 18">
          <a:extLst>
            <a:ext uri="{FF2B5EF4-FFF2-40B4-BE49-F238E27FC236}">
              <a16:creationId xmlns:a16="http://schemas.microsoft.com/office/drawing/2014/main" id="{00000000-0008-0000-0000-000013000000}"/>
            </a:ext>
          </a:extLst>
        </xdr:cNvPr>
        <xdr:cNvSpPr txBox="1"/>
      </xdr:nvSpPr>
      <xdr:spPr>
        <a:xfrm>
          <a:off x="8610600" y="78343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xdr:from>
      <xdr:col>1</xdr:col>
      <xdr:colOff>26194</xdr:colOff>
      <xdr:row>0</xdr:row>
      <xdr:rowOff>69056</xdr:rowOff>
    </xdr:from>
    <xdr:to>
      <xdr:col>1</xdr:col>
      <xdr:colOff>1248833</xdr:colOff>
      <xdr:row>3</xdr:row>
      <xdr:rowOff>138019</xdr:rowOff>
    </xdr:to>
    <xdr:pic>
      <xdr:nvPicPr>
        <xdr:cNvPr id="30" name="Immagine 29" descr="M4_Logo">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444" y="69056"/>
          <a:ext cx="1222639" cy="640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3943350</xdr:colOff>
      <xdr:row>4</xdr:row>
      <xdr:rowOff>995362</xdr:rowOff>
    </xdr:from>
    <xdr:ext cx="65" cy="172227"/>
    <xdr:sp macro="" textlink="">
      <xdr:nvSpPr>
        <xdr:cNvPr id="7" name="CasellaDiTesto 6">
          <a:extLst>
            <a:ext uri="{FF2B5EF4-FFF2-40B4-BE49-F238E27FC236}">
              <a16:creationId xmlns:a16="http://schemas.microsoft.com/office/drawing/2014/main" id="{ECE5BF0B-2C83-431C-B149-776B6F41F93F}"/>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8" name="CasellaDiTesto 7">
          <a:extLst>
            <a:ext uri="{FF2B5EF4-FFF2-40B4-BE49-F238E27FC236}">
              <a16:creationId xmlns:a16="http://schemas.microsoft.com/office/drawing/2014/main" id="{3B82CDB5-9351-4540-AA83-B2872B0C7D8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9" name="CasellaDiTesto 8">
          <a:extLst>
            <a:ext uri="{FF2B5EF4-FFF2-40B4-BE49-F238E27FC236}">
              <a16:creationId xmlns:a16="http://schemas.microsoft.com/office/drawing/2014/main" id="{F25CB2B6-249C-401C-B9A3-DDF8698D28B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10" name="CasellaDiTesto 9">
          <a:extLst>
            <a:ext uri="{FF2B5EF4-FFF2-40B4-BE49-F238E27FC236}">
              <a16:creationId xmlns:a16="http://schemas.microsoft.com/office/drawing/2014/main" id="{64CF2A4D-E6D0-412F-938A-914879B0E05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11" name="CasellaDiTesto 10">
          <a:extLst>
            <a:ext uri="{FF2B5EF4-FFF2-40B4-BE49-F238E27FC236}">
              <a16:creationId xmlns:a16="http://schemas.microsoft.com/office/drawing/2014/main" id="{825C397B-03D4-420D-B701-3D5B25BE14D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12" name="CasellaDiTesto 11">
          <a:extLst>
            <a:ext uri="{FF2B5EF4-FFF2-40B4-BE49-F238E27FC236}">
              <a16:creationId xmlns:a16="http://schemas.microsoft.com/office/drawing/2014/main" id="{8CA14065-1244-45F9-A5A3-E0A35057E5D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13" name="CasellaDiTesto 12">
          <a:extLst>
            <a:ext uri="{FF2B5EF4-FFF2-40B4-BE49-F238E27FC236}">
              <a16:creationId xmlns:a16="http://schemas.microsoft.com/office/drawing/2014/main" id="{0132AFBA-7CCF-40EA-8001-E9A543F8619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14" name="CasellaDiTesto 13">
          <a:extLst>
            <a:ext uri="{FF2B5EF4-FFF2-40B4-BE49-F238E27FC236}">
              <a16:creationId xmlns:a16="http://schemas.microsoft.com/office/drawing/2014/main" id="{D9679A3B-52E2-4B75-8940-DD921257ADB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16" name="CasellaDiTesto 15">
          <a:extLst>
            <a:ext uri="{FF2B5EF4-FFF2-40B4-BE49-F238E27FC236}">
              <a16:creationId xmlns:a16="http://schemas.microsoft.com/office/drawing/2014/main" id="{9F7ACFDB-0A02-487D-B2EF-168991D35C25}"/>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18" name="CasellaDiTesto 17">
          <a:extLst>
            <a:ext uri="{FF2B5EF4-FFF2-40B4-BE49-F238E27FC236}">
              <a16:creationId xmlns:a16="http://schemas.microsoft.com/office/drawing/2014/main" id="{B9A19DB8-8C2B-4185-9EC9-A1BAB0CF08C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20" name="CasellaDiTesto 19">
          <a:extLst>
            <a:ext uri="{FF2B5EF4-FFF2-40B4-BE49-F238E27FC236}">
              <a16:creationId xmlns:a16="http://schemas.microsoft.com/office/drawing/2014/main" id="{CF789313-EE12-40BE-BACD-7F6E43A86AF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21" name="CasellaDiTesto 20">
          <a:extLst>
            <a:ext uri="{FF2B5EF4-FFF2-40B4-BE49-F238E27FC236}">
              <a16:creationId xmlns:a16="http://schemas.microsoft.com/office/drawing/2014/main" id="{15CE2B12-ADBE-4A02-82E5-284ED7EF1B2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22" name="CasellaDiTesto 21">
          <a:extLst>
            <a:ext uri="{FF2B5EF4-FFF2-40B4-BE49-F238E27FC236}">
              <a16:creationId xmlns:a16="http://schemas.microsoft.com/office/drawing/2014/main" id="{406DF8E2-E7D4-43CF-9243-F4FE5C92675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23" name="CasellaDiTesto 22">
          <a:extLst>
            <a:ext uri="{FF2B5EF4-FFF2-40B4-BE49-F238E27FC236}">
              <a16:creationId xmlns:a16="http://schemas.microsoft.com/office/drawing/2014/main" id="{7D3FCD6A-6377-48E3-8636-03AD68840E8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24" name="CasellaDiTesto 23">
          <a:extLst>
            <a:ext uri="{FF2B5EF4-FFF2-40B4-BE49-F238E27FC236}">
              <a16:creationId xmlns:a16="http://schemas.microsoft.com/office/drawing/2014/main" id="{265CB093-EA97-4636-91D8-4AD9F9653E38}"/>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25" name="CasellaDiTesto 24">
          <a:extLst>
            <a:ext uri="{FF2B5EF4-FFF2-40B4-BE49-F238E27FC236}">
              <a16:creationId xmlns:a16="http://schemas.microsoft.com/office/drawing/2014/main" id="{3A0DD52A-DD1E-40AF-B1EE-0B649C183AB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26" name="CasellaDiTesto 25">
          <a:extLst>
            <a:ext uri="{FF2B5EF4-FFF2-40B4-BE49-F238E27FC236}">
              <a16:creationId xmlns:a16="http://schemas.microsoft.com/office/drawing/2014/main" id="{A680745E-25B1-4721-A9EE-CE52E287CED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27" name="CasellaDiTesto 26">
          <a:extLst>
            <a:ext uri="{FF2B5EF4-FFF2-40B4-BE49-F238E27FC236}">
              <a16:creationId xmlns:a16="http://schemas.microsoft.com/office/drawing/2014/main" id="{E8DDFCCE-B8EA-420B-A352-825B37B3E94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28" name="CasellaDiTesto 27">
          <a:extLst>
            <a:ext uri="{FF2B5EF4-FFF2-40B4-BE49-F238E27FC236}">
              <a16:creationId xmlns:a16="http://schemas.microsoft.com/office/drawing/2014/main" id="{78431326-F3E3-409C-9C78-85E7C7730FD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29" name="CasellaDiTesto 28">
          <a:extLst>
            <a:ext uri="{FF2B5EF4-FFF2-40B4-BE49-F238E27FC236}">
              <a16:creationId xmlns:a16="http://schemas.microsoft.com/office/drawing/2014/main" id="{226F1436-FA17-4F8F-B3F3-6CD22A54304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31" name="CasellaDiTesto 30">
          <a:extLst>
            <a:ext uri="{FF2B5EF4-FFF2-40B4-BE49-F238E27FC236}">
              <a16:creationId xmlns:a16="http://schemas.microsoft.com/office/drawing/2014/main" id="{3B9BCB67-33F8-4F95-8CA9-331950E22785}"/>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32" name="CasellaDiTesto 31">
          <a:extLst>
            <a:ext uri="{FF2B5EF4-FFF2-40B4-BE49-F238E27FC236}">
              <a16:creationId xmlns:a16="http://schemas.microsoft.com/office/drawing/2014/main" id="{1B776DDE-06B4-4BE3-AFC9-4B1548D3392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33" name="CasellaDiTesto 32">
          <a:extLst>
            <a:ext uri="{FF2B5EF4-FFF2-40B4-BE49-F238E27FC236}">
              <a16:creationId xmlns:a16="http://schemas.microsoft.com/office/drawing/2014/main" id="{1BBCEAAD-534A-4048-B0E6-6E0A713DFC8C}"/>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34" name="CasellaDiTesto 33">
          <a:extLst>
            <a:ext uri="{FF2B5EF4-FFF2-40B4-BE49-F238E27FC236}">
              <a16:creationId xmlns:a16="http://schemas.microsoft.com/office/drawing/2014/main" id="{46BE80EC-7DCC-4AD7-9C78-922999C20733}"/>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35" name="CasellaDiTesto 34">
          <a:extLst>
            <a:ext uri="{FF2B5EF4-FFF2-40B4-BE49-F238E27FC236}">
              <a16:creationId xmlns:a16="http://schemas.microsoft.com/office/drawing/2014/main" id="{3A184F28-3FC8-447C-BBA4-5EBFC8062D2F}"/>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36" name="CasellaDiTesto 35">
          <a:extLst>
            <a:ext uri="{FF2B5EF4-FFF2-40B4-BE49-F238E27FC236}">
              <a16:creationId xmlns:a16="http://schemas.microsoft.com/office/drawing/2014/main" id="{3CEFB02C-291F-4F6B-9C24-B3BBBEA2B47C}"/>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37" name="CasellaDiTesto 36">
          <a:extLst>
            <a:ext uri="{FF2B5EF4-FFF2-40B4-BE49-F238E27FC236}">
              <a16:creationId xmlns:a16="http://schemas.microsoft.com/office/drawing/2014/main" id="{3C5B1F9F-F4E7-4927-A240-7AF6318CFAF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38" name="CasellaDiTesto 37">
          <a:extLst>
            <a:ext uri="{FF2B5EF4-FFF2-40B4-BE49-F238E27FC236}">
              <a16:creationId xmlns:a16="http://schemas.microsoft.com/office/drawing/2014/main" id="{C296B6DC-20B1-43E9-A8A9-2F087AE6437E}"/>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39" name="CasellaDiTesto 38">
          <a:extLst>
            <a:ext uri="{FF2B5EF4-FFF2-40B4-BE49-F238E27FC236}">
              <a16:creationId xmlns:a16="http://schemas.microsoft.com/office/drawing/2014/main" id="{F68DE176-1A3D-4B8C-97AC-1931102C63A4}"/>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40" name="CasellaDiTesto 39">
          <a:extLst>
            <a:ext uri="{FF2B5EF4-FFF2-40B4-BE49-F238E27FC236}">
              <a16:creationId xmlns:a16="http://schemas.microsoft.com/office/drawing/2014/main" id="{D292398D-4073-436E-85D6-87238DF573B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41" name="CasellaDiTesto 40">
          <a:extLst>
            <a:ext uri="{FF2B5EF4-FFF2-40B4-BE49-F238E27FC236}">
              <a16:creationId xmlns:a16="http://schemas.microsoft.com/office/drawing/2014/main" id="{869B53D1-843D-4B06-B4E2-887F3EEBD184}"/>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42" name="CasellaDiTesto 41">
          <a:extLst>
            <a:ext uri="{FF2B5EF4-FFF2-40B4-BE49-F238E27FC236}">
              <a16:creationId xmlns:a16="http://schemas.microsoft.com/office/drawing/2014/main" id="{6F389321-40B1-4167-B065-895D5D5B9F08}"/>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43" name="CasellaDiTesto 42">
          <a:extLst>
            <a:ext uri="{FF2B5EF4-FFF2-40B4-BE49-F238E27FC236}">
              <a16:creationId xmlns:a16="http://schemas.microsoft.com/office/drawing/2014/main" id="{15DE0360-0759-47BA-A787-BB01AC9C63C4}"/>
            </a:ext>
          </a:extLst>
        </xdr:cNvPr>
        <xdr:cNvSpPr txBox="1"/>
      </xdr:nvSpPr>
      <xdr:spPr>
        <a:xfrm>
          <a:off x="7191375" y="98921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44" name="CasellaDiTesto 43">
          <a:extLst>
            <a:ext uri="{FF2B5EF4-FFF2-40B4-BE49-F238E27FC236}">
              <a16:creationId xmlns:a16="http://schemas.microsoft.com/office/drawing/2014/main" id="{D3AEC82A-6BD5-45B9-B157-102B6C601897}"/>
            </a:ext>
          </a:extLst>
        </xdr:cNvPr>
        <xdr:cNvSpPr txBox="1"/>
      </xdr:nvSpPr>
      <xdr:spPr>
        <a:xfrm>
          <a:off x="7191375" y="98921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45" name="CasellaDiTesto 44">
          <a:extLst>
            <a:ext uri="{FF2B5EF4-FFF2-40B4-BE49-F238E27FC236}">
              <a16:creationId xmlns:a16="http://schemas.microsoft.com/office/drawing/2014/main" id="{6FCDA14E-1AAF-41A7-9D5B-27C9EEA28BF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46" name="CasellaDiTesto 45">
          <a:extLst>
            <a:ext uri="{FF2B5EF4-FFF2-40B4-BE49-F238E27FC236}">
              <a16:creationId xmlns:a16="http://schemas.microsoft.com/office/drawing/2014/main" id="{3956F62D-D3C3-45E7-996C-393A0BDDEF8B}"/>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47" name="CasellaDiTesto 46">
          <a:extLst>
            <a:ext uri="{FF2B5EF4-FFF2-40B4-BE49-F238E27FC236}">
              <a16:creationId xmlns:a16="http://schemas.microsoft.com/office/drawing/2014/main" id="{46A61195-987B-416E-82FC-E965AA62AC1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48" name="CasellaDiTesto 47">
          <a:extLst>
            <a:ext uri="{FF2B5EF4-FFF2-40B4-BE49-F238E27FC236}">
              <a16:creationId xmlns:a16="http://schemas.microsoft.com/office/drawing/2014/main" id="{A38129B1-0838-45DF-A436-C38D587D3EC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xdr:row>
      <xdr:rowOff>995362</xdr:rowOff>
    </xdr:from>
    <xdr:ext cx="65" cy="172227"/>
    <xdr:sp macro="" textlink="">
      <xdr:nvSpPr>
        <xdr:cNvPr id="49" name="CasellaDiTesto 48">
          <a:extLst>
            <a:ext uri="{FF2B5EF4-FFF2-40B4-BE49-F238E27FC236}">
              <a16:creationId xmlns:a16="http://schemas.microsoft.com/office/drawing/2014/main" id="{6FDFDFC1-BCFB-4985-8B2D-E67B3CF35CD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xdr:row>
      <xdr:rowOff>995362</xdr:rowOff>
    </xdr:from>
    <xdr:ext cx="65" cy="172227"/>
    <xdr:sp macro="" textlink="">
      <xdr:nvSpPr>
        <xdr:cNvPr id="50" name="CasellaDiTesto 49">
          <a:extLst>
            <a:ext uri="{FF2B5EF4-FFF2-40B4-BE49-F238E27FC236}">
              <a16:creationId xmlns:a16="http://schemas.microsoft.com/office/drawing/2014/main" id="{12C3F47E-3A5B-408F-BFC6-318F49B0269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xdr:row>
      <xdr:rowOff>995362</xdr:rowOff>
    </xdr:from>
    <xdr:ext cx="65" cy="172227"/>
    <xdr:sp macro="" textlink="">
      <xdr:nvSpPr>
        <xdr:cNvPr id="51" name="CasellaDiTesto 50">
          <a:extLst>
            <a:ext uri="{FF2B5EF4-FFF2-40B4-BE49-F238E27FC236}">
              <a16:creationId xmlns:a16="http://schemas.microsoft.com/office/drawing/2014/main" id="{0CAEE50A-2894-4621-A40C-21DF47C8BAC0}"/>
            </a:ext>
          </a:extLst>
        </xdr:cNvPr>
        <xdr:cNvSpPr txBox="1"/>
      </xdr:nvSpPr>
      <xdr:spPr>
        <a:xfrm>
          <a:off x="7191375" y="277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52" name="CasellaDiTesto 51">
          <a:extLst>
            <a:ext uri="{FF2B5EF4-FFF2-40B4-BE49-F238E27FC236}">
              <a16:creationId xmlns:a16="http://schemas.microsoft.com/office/drawing/2014/main" id="{A90D2B8F-8C66-4455-89FF-8106F2DD803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53" name="CasellaDiTesto 52">
          <a:extLst>
            <a:ext uri="{FF2B5EF4-FFF2-40B4-BE49-F238E27FC236}">
              <a16:creationId xmlns:a16="http://schemas.microsoft.com/office/drawing/2014/main" id="{CD4CCDC6-6E6A-44B2-AD75-4F53DD4EAE6D}"/>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54" name="CasellaDiTesto 53">
          <a:extLst>
            <a:ext uri="{FF2B5EF4-FFF2-40B4-BE49-F238E27FC236}">
              <a16:creationId xmlns:a16="http://schemas.microsoft.com/office/drawing/2014/main" id="{6CB0C74A-C77B-4A0C-AFDC-B385DE20942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xdr:row>
      <xdr:rowOff>995362</xdr:rowOff>
    </xdr:from>
    <xdr:ext cx="65" cy="172227"/>
    <xdr:sp macro="" textlink="">
      <xdr:nvSpPr>
        <xdr:cNvPr id="55" name="CasellaDiTesto 54">
          <a:extLst>
            <a:ext uri="{FF2B5EF4-FFF2-40B4-BE49-F238E27FC236}">
              <a16:creationId xmlns:a16="http://schemas.microsoft.com/office/drawing/2014/main" id="{AF4775D0-40E3-4CB3-B4E0-304C031209C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56" name="CasellaDiTesto 55">
          <a:extLst>
            <a:ext uri="{FF2B5EF4-FFF2-40B4-BE49-F238E27FC236}">
              <a16:creationId xmlns:a16="http://schemas.microsoft.com/office/drawing/2014/main" id="{B347FED5-65FB-4BEA-915C-D982F7DCF970}"/>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57" name="CasellaDiTesto 56">
          <a:extLst>
            <a:ext uri="{FF2B5EF4-FFF2-40B4-BE49-F238E27FC236}">
              <a16:creationId xmlns:a16="http://schemas.microsoft.com/office/drawing/2014/main" id="{541A5859-A182-4A81-BD17-899F7464319C}"/>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58" name="CasellaDiTesto 57">
          <a:extLst>
            <a:ext uri="{FF2B5EF4-FFF2-40B4-BE49-F238E27FC236}">
              <a16:creationId xmlns:a16="http://schemas.microsoft.com/office/drawing/2014/main" id="{376A6FB0-5E52-4DE1-B113-703AF92803EF}"/>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59" name="CasellaDiTesto 58">
          <a:extLst>
            <a:ext uri="{FF2B5EF4-FFF2-40B4-BE49-F238E27FC236}">
              <a16:creationId xmlns:a16="http://schemas.microsoft.com/office/drawing/2014/main" id="{306431F4-638B-4972-B094-C3477112D998}"/>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60" name="CasellaDiTesto 59">
          <a:extLst>
            <a:ext uri="{FF2B5EF4-FFF2-40B4-BE49-F238E27FC236}">
              <a16:creationId xmlns:a16="http://schemas.microsoft.com/office/drawing/2014/main" id="{59658D79-BC53-4DF5-BD3D-6914D4EA635E}"/>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61" name="CasellaDiTesto 60">
          <a:extLst>
            <a:ext uri="{FF2B5EF4-FFF2-40B4-BE49-F238E27FC236}">
              <a16:creationId xmlns:a16="http://schemas.microsoft.com/office/drawing/2014/main" id="{57F33C1F-A755-4278-A59A-A19868A8A7BA}"/>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62" name="CasellaDiTesto 61">
          <a:extLst>
            <a:ext uri="{FF2B5EF4-FFF2-40B4-BE49-F238E27FC236}">
              <a16:creationId xmlns:a16="http://schemas.microsoft.com/office/drawing/2014/main" id="{9D723781-7644-4A91-87C3-8C1244D47FE5}"/>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63" name="CasellaDiTesto 62">
          <a:extLst>
            <a:ext uri="{FF2B5EF4-FFF2-40B4-BE49-F238E27FC236}">
              <a16:creationId xmlns:a16="http://schemas.microsoft.com/office/drawing/2014/main" id="{B2FB91F7-A320-4895-A401-176D8F14D603}"/>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64" name="CasellaDiTesto 63">
          <a:extLst>
            <a:ext uri="{FF2B5EF4-FFF2-40B4-BE49-F238E27FC236}">
              <a16:creationId xmlns:a16="http://schemas.microsoft.com/office/drawing/2014/main" id="{9939D851-2E8E-4BDB-86ED-611E1D5CFB60}"/>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65" name="CasellaDiTesto 64">
          <a:extLst>
            <a:ext uri="{FF2B5EF4-FFF2-40B4-BE49-F238E27FC236}">
              <a16:creationId xmlns:a16="http://schemas.microsoft.com/office/drawing/2014/main" id="{AFA51DB7-1407-4B1F-B258-694EDDCBD86D}"/>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66" name="CasellaDiTesto 65">
          <a:extLst>
            <a:ext uri="{FF2B5EF4-FFF2-40B4-BE49-F238E27FC236}">
              <a16:creationId xmlns:a16="http://schemas.microsoft.com/office/drawing/2014/main" id="{E23C6E90-29D4-4870-B289-F7640041817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67" name="CasellaDiTesto 66">
          <a:extLst>
            <a:ext uri="{FF2B5EF4-FFF2-40B4-BE49-F238E27FC236}">
              <a16:creationId xmlns:a16="http://schemas.microsoft.com/office/drawing/2014/main" id="{10ABF5F6-BBA0-49AA-AA3B-4D053AEE9EF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68" name="CasellaDiTesto 67">
          <a:extLst>
            <a:ext uri="{FF2B5EF4-FFF2-40B4-BE49-F238E27FC236}">
              <a16:creationId xmlns:a16="http://schemas.microsoft.com/office/drawing/2014/main" id="{3D1F5504-D0A3-4C53-B985-7FFED2E62F46}"/>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69" name="CasellaDiTesto 68">
          <a:extLst>
            <a:ext uri="{FF2B5EF4-FFF2-40B4-BE49-F238E27FC236}">
              <a16:creationId xmlns:a16="http://schemas.microsoft.com/office/drawing/2014/main" id="{9FE217C4-CBF8-46B2-A8F7-651F3EDA7F9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70" name="CasellaDiTesto 69">
          <a:extLst>
            <a:ext uri="{FF2B5EF4-FFF2-40B4-BE49-F238E27FC236}">
              <a16:creationId xmlns:a16="http://schemas.microsoft.com/office/drawing/2014/main" id="{7BD1DD59-BF15-43D6-A8E7-595FD599C9B1}"/>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71" name="CasellaDiTesto 70">
          <a:extLst>
            <a:ext uri="{FF2B5EF4-FFF2-40B4-BE49-F238E27FC236}">
              <a16:creationId xmlns:a16="http://schemas.microsoft.com/office/drawing/2014/main" id="{AA4378D3-BE66-4875-ADD7-57531B6A9091}"/>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72" name="CasellaDiTesto 71">
          <a:extLst>
            <a:ext uri="{FF2B5EF4-FFF2-40B4-BE49-F238E27FC236}">
              <a16:creationId xmlns:a16="http://schemas.microsoft.com/office/drawing/2014/main" id="{56F2C07B-C2B1-4005-BBFB-46C3D5490F70}"/>
            </a:ext>
          </a:extLst>
        </xdr:cNvPr>
        <xdr:cNvSpPr txBox="1"/>
      </xdr:nvSpPr>
      <xdr:spPr>
        <a:xfrm>
          <a:off x="5623560" y="24064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3" name="CasellaDiTesto 72">
          <a:extLst>
            <a:ext uri="{FF2B5EF4-FFF2-40B4-BE49-F238E27FC236}">
              <a16:creationId xmlns:a16="http://schemas.microsoft.com/office/drawing/2014/main" id="{03F562D3-EE37-4994-9D0D-278D9AB56F76}"/>
            </a:ext>
          </a:extLst>
        </xdr:cNvPr>
        <xdr:cNvSpPr txBox="1"/>
      </xdr:nvSpPr>
      <xdr:spPr>
        <a:xfrm>
          <a:off x="562356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74" name="CasellaDiTesto 73">
          <a:extLst>
            <a:ext uri="{FF2B5EF4-FFF2-40B4-BE49-F238E27FC236}">
              <a16:creationId xmlns:a16="http://schemas.microsoft.com/office/drawing/2014/main" id="{EA95DA44-A8FB-4A41-A441-C3EB1C8E3E05}"/>
            </a:ext>
          </a:extLst>
        </xdr:cNvPr>
        <xdr:cNvSpPr txBox="1"/>
      </xdr:nvSpPr>
      <xdr:spPr>
        <a:xfrm>
          <a:off x="5623560" y="24064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5" name="CasellaDiTesto 74">
          <a:extLst>
            <a:ext uri="{FF2B5EF4-FFF2-40B4-BE49-F238E27FC236}">
              <a16:creationId xmlns:a16="http://schemas.microsoft.com/office/drawing/2014/main" id="{CC601699-5EA8-48CA-9F70-1A8515E3C766}"/>
            </a:ext>
          </a:extLst>
        </xdr:cNvPr>
        <xdr:cNvSpPr txBox="1"/>
      </xdr:nvSpPr>
      <xdr:spPr>
        <a:xfrm>
          <a:off x="562356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76" name="CasellaDiTesto 75">
          <a:extLst>
            <a:ext uri="{FF2B5EF4-FFF2-40B4-BE49-F238E27FC236}">
              <a16:creationId xmlns:a16="http://schemas.microsoft.com/office/drawing/2014/main" id="{85CC5AC3-B637-4588-BC1C-280A8FDED95F}"/>
            </a:ext>
          </a:extLst>
        </xdr:cNvPr>
        <xdr:cNvSpPr txBox="1"/>
      </xdr:nvSpPr>
      <xdr:spPr>
        <a:xfrm>
          <a:off x="5623560" y="24064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7" name="CasellaDiTesto 76">
          <a:extLst>
            <a:ext uri="{FF2B5EF4-FFF2-40B4-BE49-F238E27FC236}">
              <a16:creationId xmlns:a16="http://schemas.microsoft.com/office/drawing/2014/main" id="{35A07AA4-D669-4265-B5E8-BE9B1FF13497}"/>
            </a:ext>
          </a:extLst>
        </xdr:cNvPr>
        <xdr:cNvSpPr txBox="1"/>
      </xdr:nvSpPr>
      <xdr:spPr>
        <a:xfrm>
          <a:off x="562356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8" name="CasellaDiTesto 77">
          <a:extLst>
            <a:ext uri="{FF2B5EF4-FFF2-40B4-BE49-F238E27FC236}">
              <a16:creationId xmlns:a16="http://schemas.microsoft.com/office/drawing/2014/main" id="{4D0C89C8-7AC9-44A5-89FE-3BD6F8049FF5}"/>
            </a:ext>
          </a:extLst>
        </xdr:cNvPr>
        <xdr:cNvSpPr txBox="1"/>
      </xdr:nvSpPr>
      <xdr:spPr>
        <a:xfrm>
          <a:off x="6808470" y="137850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9" name="CasellaDiTesto 78">
          <a:extLst>
            <a:ext uri="{FF2B5EF4-FFF2-40B4-BE49-F238E27FC236}">
              <a16:creationId xmlns:a16="http://schemas.microsoft.com/office/drawing/2014/main" id="{C185F673-4363-47FF-9C8A-B3B6D5A87494}"/>
            </a:ext>
          </a:extLst>
        </xdr:cNvPr>
        <xdr:cNvSpPr txBox="1"/>
      </xdr:nvSpPr>
      <xdr:spPr>
        <a:xfrm>
          <a:off x="6808470" y="137850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80" name="CasellaDiTesto 79">
          <a:extLst>
            <a:ext uri="{FF2B5EF4-FFF2-40B4-BE49-F238E27FC236}">
              <a16:creationId xmlns:a16="http://schemas.microsoft.com/office/drawing/2014/main" id="{59BAF94B-BCF7-49E8-9895-23B103102890}"/>
            </a:ext>
          </a:extLst>
        </xdr:cNvPr>
        <xdr:cNvSpPr txBox="1"/>
      </xdr:nvSpPr>
      <xdr:spPr>
        <a:xfrm>
          <a:off x="6808470" y="137850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81" name="CasellaDiTesto 80">
          <a:extLst>
            <a:ext uri="{FF2B5EF4-FFF2-40B4-BE49-F238E27FC236}">
              <a16:creationId xmlns:a16="http://schemas.microsoft.com/office/drawing/2014/main" id="{56820411-AFF1-4A82-9901-630E29C6BCFB}"/>
            </a:ext>
          </a:extLst>
        </xdr:cNvPr>
        <xdr:cNvSpPr txBox="1"/>
      </xdr:nvSpPr>
      <xdr:spPr>
        <a:xfrm>
          <a:off x="6808470" y="1385973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82" name="CasellaDiTesto 81">
          <a:extLst>
            <a:ext uri="{FF2B5EF4-FFF2-40B4-BE49-F238E27FC236}">
              <a16:creationId xmlns:a16="http://schemas.microsoft.com/office/drawing/2014/main" id="{A1736C5F-0CEB-4BDC-9F9C-392A7CFE18AA}"/>
            </a:ext>
          </a:extLst>
        </xdr:cNvPr>
        <xdr:cNvSpPr txBox="1"/>
      </xdr:nvSpPr>
      <xdr:spPr>
        <a:xfrm>
          <a:off x="6808470" y="1385973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83" name="CasellaDiTesto 82">
          <a:extLst>
            <a:ext uri="{FF2B5EF4-FFF2-40B4-BE49-F238E27FC236}">
              <a16:creationId xmlns:a16="http://schemas.microsoft.com/office/drawing/2014/main" id="{3E8DE720-4D4C-4DA5-984E-D78D32ECCD94}"/>
            </a:ext>
          </a:extLst>
        </xdr:cNvPr>
        <xdr:cNvSpPr txBox="1"/>
      </xdr:nvSpPr>
      <xdr:spPr>
        <a:xfrm>
          <a:off x="6808470" y="1385973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4" name="CasellaDiTesto 83">
          <a:extLst>
            <a:ext uri="{FF2B5EF4-FFF2-40B4-BE49-F238E27FC236}">
              <a16:creationId xmlns:a16="http://schemas.microsoft.com/office/drawing/2014/main" id="{9AB01C10-F971-4EB2-83AA-DE0012D7A5CD}"/>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5" name="CasellaDiTesto 84">
          <a:extLst>
            <a:ext uri="{FF2B5EF4-FFF2-40B4-BE49-F238E27FC236}">
              <a16:creationId xmlns:a16="http://schemas.microsoft.com/office/drawing/2014/main" id="{4C439DD7-B88F-4F2E-87D9-6A8AB6F695D8}"/>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6" name="CasellaDiTesto 85">
          <a:extLst>
            <a:ext uri="{FF2B5EF4-FFF2-40B4-BE49-F238E27FC236}">
              <a16:creationId xmlns:a16="http://schemas.microsoft.com/office/drawing/2014/main" id="{5230386D-2A2D-43F0-B6DA-CA2BD060FD05}"/>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7" name="CasellaDiTesto 86">
          <a:extLst>
            <a:ext uri="{FF2B5EF4-FFF2-40B4-BE49-F238E27FC236}">
              <a16:creationId xmlns:a16="http://schemas.microsoft.com/office/drawing/2014/main" id="{B3CC887C-9005-4594-9AD9-8954EA9ACA15}"/>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8" name="CasellaDiTesto 87">
          <a:extLst>
            <a:ext uri="{FF2B5EF4-FFF2-40B4-BE49-F238E27FC236}">
              <a16:creationId xmlns:a16="http://schemas.microsoft.com/office/drawing/2014/main" id="{40F771B1-7E2E-4199-B7F4-B1476992575D}"/>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9" name="CasellaDiTesto 88">
          <a:extLst>
            <a:ext uri="{FF2B5EF4-FFF2-40B4-BE49-F238E27FC236}">
              <a16:creationId xmlns:a16="http://schemas.microsoft.com/office/drawing/2014/main" id="{E1F44460-1F81-4817-9B3A-629C124B43C4}"/>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90" name="CasellaDiTesto 89">
          <a:extLst>
            <a:ext uri="{FF2B5EF4-FFF2-40B4-BE49-F238E27FC236}">
              <a16:creationId xmlns:a16="http://schemas.microsoft.com/office/drawing/2014/main" id="{D12E3788-D916-4768-8716-03EF20C82EE6}"/>
            </a:ext>
          </a:extLst>
        </xdr:cNvPr>
        <xdr:cNvSpPr txBox="1"/>
      </xdr:nvSpPr>
      <xdr:spPr>
        <a:xfrm>
          <a:off x="5472113" y="392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91" name="CasellaDiTesto 90">
          <a:extLst>
            <a:ext uri="{FF2B5EF4-FFF2-40B4-BE49-F238E27FC236}">
              <a16:creationId xmlns:a16="http://schemas.microsoft.com/office/drawing/2014/main" id="{E005A290-FC9D-4D71-9927-EF16DB76525E}"/>
            </a:ext>
          </a:extLst>
        </xdr:cNvPr>
        <xdr:cNvSpPr txBox="1"/>
      </xdr:nvSpPr>
      <xdr:spPr>
        <a:xfrm>
          <a:off x="5472113" y="392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92" name="CasellaDiTesto 91">
          <a:extLst>
            <a:ext uri="{FF2B5EF4-FFF2-40B4-BE49-F238E27FC236}">
              <a16:creationId xmlns:a16="http://schemas.microsoft.com/office/drawing/2014/main" id="{F55A081F-4952-4256-AFA4-577D418A1B2D}"/>
            </a:ext>
          </a:extLst>
        </xdr:cNvPr>
        <xdr:cNvSpPr txBox="1"/>
      </xdr:nvSpPr>
      <xdr:spPr>
        <a:xfrm>
          <a:off x="5472113" y="392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82</xdr:row>
      <xdr:rowOff>995362</xdr:rowOff>
    </xdr:from>
    <xdr:ext cx="65" cy="172227"/>
    <xdr:sp macro="" textlink="">
      <xdr:nvSpPr>
        <xdr:cNvPr id="93" name="CasellaDiTesto 92">
          <a:extLst>
            <a:ext uri="{FF2B5EF4-FFF2-40B4-BE49-F238E27FC236}">
              <a16:creationId xmlns:a16="http://schemas.microsoft.com/office/drawing/2014/main" id="{231812FA-E342-4E08-A508-184E693A574A}"/>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4" name="CasellaDiTesto 93">
          <a:extLst>
            <a:ext uri="{FF2B5EF4-FFF2-40B4-BE49-F238E27FC236}">
              <a16:creationId xmlns:a16="http://schemas.microsoft.com/office/drawing/2014/main" id="{5B393FFE-34CA-4E8A-8B58-B76C0BA1662D}"/>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82</xdr:row>
      <xdr:rowOff>995362</xdr:rowOff>
    </xdr:from>
    <xdr:ext cx="65" cy="172227"/>
    <xdr:sp macro="" textlink="">
      <xdr:nvSpPr>
        <xdr:cNvPr id="95" name="CasellaDiTesto 94">
          <a:extLst>
            <a:ext uri="{FF2B5EF4-FFF2-40B4-BE49-F238E27FC236}">
              <a16:creationId xmlns:a16="http://schemas.microsoft.com/office/drawing/2014/main" id="{83EFECF5-35D1-44CE-8D7E-B51034914D8C}"/>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6" name="CasellaDiTesto 95">
          <a:extLst>
            <a:ext uri="{FF2B5EF4-FFF2-40B4-BE49-F238E27FC236}">
              <a16:creationId xmlns:a16="http://schemas.microsoft.com/office/drawing/2014/main" id="{9A147F85-2F96-46B2-B138-F647910708F9}"/>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82</xdr:row>
      <xdr:rowOff>995362</xdr:rowOff>
    </xdr:from>
    <xdr:ext cx="65" cy="172227"/>
    <xdr:sp macro="" textlink="">
      <xdr:nvSpPr>
        <xdr:cNvPr id="97" name="CasellaDiTesto 96">
          <a:extLst>
            <a:ext uri="{FF2B5EF4-FFF2-40B4-BE49-F238E27FC236}">
              <a16:creationId xmlns:a16="http://schemas.microsoft.com/office/drawing/2014/main" id="{3472A367-07F0-4F46-AF98-D0B2EE66D9EA}"/>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8" name="CasellaDiTesto 97">
          <a:extLst>
            <a:ext uri="{FF2B5EF4-FFF2-40B4-BE49-F238E27FC236}">
              <a16:creationId xmlns:a16="http://schemas.microsoft.com/office/drawing/2014/main" id="{440913AB-CCEF-46BD-90F1-76E927C213D5}"/>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9" name="CasellaDiTesto 98">
          <a:extLst>
            <a:ext uri="{FF2B5EF4-FFF2-40B4-BE49-F238E27FC236}">
              <a16:creationId xmlns:a16="http://schemas.microsoft.com/office/drawing/2014/main" id="{0FD8834F-8FF5-4E5E-ABEB-E12D1238BEAE}"/>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100" name="CasellaDiTesto 99">
          <a:extLst>
            <a:ext uri="{FF2B5EF4-FFF2-40B4-BE49-F238E27FC236}">
              <a16:creationId xmlns:a16="http://schemas.microsoft.com/office/drawing/2014/main" id="{317E14F1-318D-4141-A4D1-4DCC6AF565F3}"/>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101" name="CasellaDiTesto 100">
          <a:extLst>
            <a:ext uri="{FF2B5EF4-FFF2-40B4-BE49-F238E27FC236}">
              <a16:creationId xmlns:a16="http://schemas.microsoft.com/office/drawing/2014/main" id="{E239EEBD-6354-485B-82AA-855D31F47E9C}"/>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84</xdr:row>
      <xdr:rowOff>995362</xdr:rowOff>
    </xdr:from>
    <xdr:ext cx="65" cy="172227"/>
    <xdr:sp macro="" textlink="">
      <xdr:nvSpPr>
        <xdr:cNvPr id="102" name="CasellaDiTesto 101">
          <a:extLst>
            <a:ext uri="{FF2B5EF4-FFF2-40B4-BE49-F238E27FC236}">
              <a16:creationId xmlns:a16="http://schemas.microsoft.com/office/drawing/2014/main" id="{013532CC-69D6-4198-BF6F-CB44F103558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84</xdr:row>
      <xdr:rowOff>995362</xdr:rowOff>
    </xdr:from>
    <xdr:ext cx="65" cy="172227"/>
    <xdr:sp macro="" textlink="">
      <xdr:nvSpPr>
        <xdr:cNvPr id="103" name="CasellaDiTesto 102">
          <a:extLst>
            <a:ext uri="{FF2B5EF4-FFF2-40B4-BE49-F238E27FC236}">
              <a16:creationId xmlns:a16="http://schemas.microsoft.com/office/drawing/2014/main" id="{464C76B0-3178-4CC2-92E2-7B429AAC726B}"/>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84</xdr:row>
      <xdr:rowOff>995362</xdr:rowOff>
    </xdr:from>
    <xdr:ext cx="65" cy="172227"/>
    <xdr:sp macro="" textlink="">
      <xdr:nvSpPr>
        <xdr:cNvPr id="104" name="CasellaDiTesto 103">
          <a:extLst>
            <a:ext uri="{FF2B5EF4-FFF2-40B4-BE49-F238E27FC236}">
              <a16:creationId xmlns:a16="http://schemas.microsoft.com/office/drawing/2014/main" id="{008F72D3-EB2C-4C3F-AF73-1C53575D500F}"/>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5" name="CasellaDiTesto 104">
          <a:extLst>
            <a:ext uri="{FF2B5EF4-FFF2-40B4-BE49-F238E27FC236}">
              <a16:creationId xmlns:a16="http://schemas.microsoft.com/office/drawing/2014/main" id="{A55A8931-13FF-40E6-86A4-5D946B958088}"/>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6" name="CasellaDiTesto 105">
          <a:extLst>
            <a:ext uri="{FF2B5EF4-FFF2-40B4-BE49-F238E27FC236}">
              <a16:creationId xmlns:a16="http://schemas.microsoft.com/office/drawing/2014/main" id="{B666455E-C3EF-417A-B43F-8567B640272A}"/>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7" name="CasellaDiTesto 106">
          <a:extLst>
            <a:ext uri="{FF2B5EF4-FFF2-40B4-BE49-F238E27FC236}">
              <a16:creationId xmlns:a16="http://schemas.microsoft.com/office/drawing/2014/main" id="{A18B364C-8A94-4913-934E-1ED499D6E45F}"/>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8" name="CasellaDiTesto 107">
          <a:extLst>
            <a:ext uri="{FF2B5EF4-FFF2-40B4-BE49-F238E27FC236}">
              <a16:creationId xmlns:a16="http://schemas.microsoft.com/office/drawing/2014/main" id="{589CDAD7-EE9E-49AA-911D-E8153576F365}"/>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9" name="CasellaDiTesto 108">
          <a:extLst>
            <a:ext uri="{FF2B5EF4-FFF2-40B4-BE49-F238E27FC236}">
              <a16:creationId xmlns:a16="http://schemas.microsoft.com/office/drawing/2014/main" id="{3C1A50AC-C004-4784-8291-EDE7B8271AE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10" name="CasellaDiTesto 109">
          <a:extLst>
            <a:ext uri="{FF2B5EF4-FFF2-40B4-BE49-F238E27FC236}">
              <a16:creationId xmlns:a16="http://schemas.microsoft.com/office/drawing/2014/main" id="{520CC134-6E73-495B-92EF-5F4D11F20D7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111" name="CasellaDiTesto 110">
          <a:extLst>
            <a:ext uri="{FF2B5EF4-FFF2-40B4-BE49-F238E27FC236}">
              <a16:creationId xmlns:a16="http://schemas.microsoft.com/office/drawing/2014/main" id="{65655D23-32A9-4F9B-A398-5EFF6569F50E}"/>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112" name="CasellaDiTesto 111">
          <a:extLst>
            <a:ext uri="{FF2B5EF4-FFF2-40B4-BE49-F238E27FC236}">
              <a16:creationId xmlns:a16="http://schemas.microsoft.com/office/drawing/2014/main" id="{9952C644-266B-4353-AAC0-562917803394}"/>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113" name="CasellaDiTesto 112">
          <a:extLst>
            <a:ext uri="{FF2B5EF4-FFF2-40B4-BE49-F238E27FC236}">
              <a16:creationId xmlns:a16="http://schemas.microsoft.com/office/drawing/2014/main" id="{02852C43-CD79-4CBA-86C9-8FD675B3A1A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4" name="CasellaDiTesto 113">
          <a:extLst>
            <a:ext uri="{FF2B5EF4-FFF2-40B4-BE49-F238E27FC236}">
              <a16:creationId xmlns:a16="http://schemas.microsoft.com/office/drawing/2014/main" id="{6FFD1F71-A30B-462D-8F2D-68DCBBEEA6DA}"/>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5" name="CasellaDiTesto 114">
          <a:extLst>
            <a:ext uri="{FF2B5EF4-FFF2-40B4-BE49-F238E27FC236}">
              <a16:creationId xmlns:a16="http://schemas.microsoft.com/office/drawing/2014/main" id="{ED52E8B8-2E81-4640-BB15-B5014B4E8519}"/>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6" name="CasellaDiTesto 115">
          <a:extLst>
            <a:ext uri="{FF2B5EF4-FFF2-40B4-BE49-F238E27FC236}">
              <a16:creationId xmlns:a16="http://schemas.microsoft.com/office/drawing/2014/main" id="{46E987B8-73A4-44FA-B613-1F9CA92E839C}"/>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7" name="CasellaDiTesto 116">
          <a:extLst>
            <a:ext uri="{FF2B5EF4-FFF2-40B4-BE49-F238E27FC236}">
              <a16:creationId xmlns:a16="http://schemas.microsoft.com/office/drawing/2014/main" id="{BBB89A84-DF26-4E95-8E78-B8DA0A0173FB}"/>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8" name="CasellaDiTesto 117">
          <a:extLst>
            <a:ext uri="{FF2B5EF4-FFF2-40B4-BE49-F238E27FC236}">
              <a16:creationId xmlns:a16="http://schemas.microsoft.com/office/drawing/2014/main" id="{15E0BF73-7EB3-4A9A-A55B-5DC9415E8BA0}"/>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9" name="CasellaDiTesto 118">
          <a:extLst>
            <a:ext uri="{FF2B5EF4-FFF2-40B4-BE49-F238E27FC236}">
              <a16:creationId xmlns:a16="http://schemas.microsoft.com/office/drawing/2014/main" id="{E59333DA-7CC2-4F72-8A7A-D0EE52F16022}"/>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147</xdr:row>
      <xdr:rowOff>995362</xdr:rowOff>
    </xdr:from>
    <xdr:ext cx="65" cy="172227"/>
    <xdr:sp macro="" textlink="">
      <xdr:nvSpPr>
        <xdr:cNvPr id="120" name="CasellaDiTesto 119">
          <a:extLst>
            <a:ext uri="{FF2B5EF4-FFF2-40B4-BE49-F238E27FC236}">
              <a16:creationId xmlns:a16="http://schemas.microsoft.com/office/drawing/2014/main" id="{57E70DF7-E90B-41C9-99EC-16906EA20DD7}"/>
            </a:ext>
          </a:extLst>
        </xdr:cNvPr>
        <xdr:cNvSpPr txBox="1"/>
      </xdr:nvSpPr>
      <xdr:spPr>
        <a:xfrm>
          <a:off x="5793581" y="2595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147</xdr:row>
      <xdr:rowOff>995362</xdr:rowOff>
    </xdr:from>
    <xdr:ext cx="65" cy="172227"/>
    <xdr:sp macro="" textlink="">
      <xdr:nvSpPr>
        <xdr:cNvPr id="121" name="CasellaDiTesto 120">
          <a:extLst>
            <a:ext uri="{FF2B5EF4-FFF2-40B4-BE49-F238E27FC236}">
              <a16:creationId xmlns:a16="http://schemas.microsoft.com/office/drawing/2014/main" id="{6B0238E6-C8CE-4E48-AB03-D8C643524AE7}"/>
            </a:ext>
          </a:extLst>
        </xdr:cNvPr>
        <xdr:cNvSpPr txBox="1"/>
      </xdr:nvSpPr>
      <xdr:spPr>
        <a:xfrm>
          <a:off x="5793581" y="2595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147</xdr:row>
      <xdr:rowOff>995362</xdr:rowOff>
    </xdr:from>
    <xdr:ext cx="65" cy="172227"/>
    <xdr:sp macro="" textlink="">
      <xdr:nvSpPr>
        <xdr:cNvPr id="122" name="CasellaDiTesto 121">
          <a:extLst>
            <a:ext uri="{FF2B5EF4-FFF2-40B4-BE49-F238E27FC236}">
              <a16:creationId xmlns:a16="http://schemas.microsoft.com/office/drawing/2014/main" id="{73DA1A2B-4F2F-433D-ACE7-86748F71C28C}"/>
            </a:ext>
          </a:extLst>
        </xdr:cNvPr>
        <xdr:cNvSpPr txBox="1"/>
      </xdr:nvSpPr>
      <xdr:spPr>
        <a:xfrm>
          <a:off x="5793581" y="2595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91</xdr:row>
      <xdr:rowOff>995362</xdr:rowOff>
    </xdr:from>
    <xdr:ext cx="65" cy="172227"/>
    <xdr:sp macro="" textlink="">
      <xdr:nvSpPr>
        <xdr:cNvPr id="123" name="CasellaDiTesto 122">
          <a:extLst>
            <a:ext uri="{FF2B5EF4-FFF2-40B4-BE49-F238E27FC236}">
              <a16:creationId xmlns:a16="http://schemas.microsoft.com/office/drawing/2014/main" id="{2CEC983C-7824-439C-BEE2-12FA633886B1}"/>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91</xdr:row>
      <xdr:rowOff>995362</xdr:rowOff>
    </xdr:from>
    <xdr:ext cx="65" cy="172227"/>
    <xdr:sp macro="" textlink="">
      <xdr:nvSpPr>
        <xdr:cNvPr id="124" name="CasellaDiTesto 123">
          <a:extLst>
            <a:ext uri="{FF2B5EF4-FFF2-40B4-BE49-F238E27FC236}">
              <a16:creationId xmlns:a16="http://schemas.microsoft.com/office/drawing/2014/main" id="{4A9EF56E-B047-4D86-AB82-3C31749F0C6C}"/>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125" name="CasellaDiTesto 124">
          <a:extLst>
            <a:ext uri="{FF2B5EF4-FFF2-40B4-BE49-F238E27FC236}">
              <a16:creationId xmlns:a16="http://schemas.microsoft.com/office/drawing/2014/main" id="{B454D33C-AFCF-4AC0-9328-AF4F5B6A67D0}"/>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26" name="CasellaDiTesto 125">
          <a:extLst>
            <a:ext uri="{FF2B5EF4-FFF2-40B4-BE49-F238E27FC236}">
              <a16:creationId xmlns:a16="http://schemas.microsoft.com/office/drawing/2014/main" id="{32DFA993-D0ED-4C3C-97CB-015B368CAB42}"/>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127" name="CasellaDiTesto 126">
          <a:extLst>
            <a:ext uri="{FF2B5EF4-FFF2-40B4-BE49-F238E27FC236}">
              <a16:creationId xmlns:a16="http://schemas.microsoft.com/office/drawing/2014/main" id="{CFA306E9-B337-4141-8CC8-3057F0F468DA}"/>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28" name="CasellaDiTesto 127">
          <a:extLst>
            <a:ext uri="{FF2B5EF4-FFF2-40B4-BE49-F238E27FC236}">
              <a16:creationId xmlns:a16="http://schemas.microsoft.com/office/drawing/2014/main" id="{F3FC5269-D3A7-4C9B-B93D-9964248B954B}"/>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129" name="CasellaDiTesto 128">
          <a:extLst>
            <a:ext uri="{FF2B5EF4-FFF2-40B4-BE49-F238E27FC236}">
              <a16:creationId xmlns:a16="http://schemas.microsoft.com/office/drawing/2014/main" id="{C22F7C8A-4D35-4663-89B1-A0BF94F51406}"/>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30" name="CasellaDiTesto 129">
          <a:extLst>
            <a:ext uri="{FF2B5EF4-FFF2-40B4-BE49-F238E27FC236}">
              <a16:creationId xmlns:a16="http://schemas.microsoft.com/office/drawing/2014/main" id="{5C52E803-986D-4397-AF0E-163908C3CEA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31" name="CasellaDiTesto 130">
          <a:extLst>
            <a:ext uri="{FF2B5EF4-FFF2-40B4-BE49-F238E27FC236}">
              <a16:creationId xmlns:a16="http://schemas.microsoft.com/office/drawing/2014/main" id="{C1932D92-CE80-4F83-A4DE-8BD6D7E8666D}"/>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32" name="CasellaDiTesto 131">
          <a:extLst>
            <a:ext uri="{FF2B5EF4-FFF2-40B4-BE49-F238E27FC236}">
              <a16:creationId xmlns:a16="http://schemas.microsoft.com/office/drawing/2014/main" id="{4C6DDD93-9FA2-48E2-80E2-E38AD7DF622D}"/>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33" name="CasellaDiTesto 132">
          <a:extLst>
            <a:ext uri="{FF2B5EF4-FFF2-40B4-BE49-F238E27FC236}">
              <a16:creationId xmlns:a16="http://schemas.microsoft.com/office/drawing/2014/main" id="{684B8805-7875-48B2-B8FF-BA13921A321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34" name="CasellaDiTesto 133">
          <a:extLst>
            <a:ext uri="{FF2B5EF4-FFF2-40B4-BE49-F238E27FC236}">
              <a16:creationId xmlns:a16="http://schemas.microsoft.com/office/drawing/2014/main" id="{E6BC7490-68ED-40E5-B7D9-E381813A1B7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35" name="CasellaDiTesto 134">
          <a:extLst>
            <a:ext uri="{FF2B5EF4-FFF2-40B4-BE49-F238E27FC236}">
              <a16:creationId xmlns:a16="http://schemas.microsoft.com/office/drawing/2014/main" id="{F2CC862F-2514-4510-87BE-C5834CD14ADB}"/>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36" name="CasellaDiTesto 135">
          <a:extLst>
            <a:ext uri="{FF2B5EF4-FFF2-40B4-BE49-F238E27FC236}">
              <a16:creationId xmlns:a16="http://schemas.microsoft.com/office/drawing/2014/main" id="{C7451247-2D56-417E-9EF6-88678FE006F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37" name="CasellaDiTesto 136">
          <a:extLst>
            <a:ext uri="{FF2B5EF4-FFF2-40B4-BE49-F238E27FC236}">
              <a16:creationId xmlns:a16="http://schemas.microsoft.com/office/drawing/2014/main" id="{08A8AC32-EA97-486D-86D5-D4CC1D3DC142}"/>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38" name="CasellaDiTesto 137">
          <a:extLst>
            <a:ext uri="{FF2B5EF4-FFF2-40B4-BE49-F238E27FC236}">
              <a16:creationId xmlns:a16="http://schemas.microsoft.com/office/drawing/2014/main" id="{80EB13E8-8792-4D52-893A-61B5D2D213FD}"/>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39" name="CasellaDiTesto 138">
          <a:extLst>
            <a:ext uri="{FF2B5EF4-FFF2-40B4-BE49-F238E27FC236}">
              <a16:creationId xmlns:a16="http://schemas.microsoft.com/office/drawing/2014/main" id="{17219401-91EA-490D-966F-CEE5CF361A2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40" name="CasellaDiTesto 139">
          <a:extLst>
            <a:ext uri="{FF2B5EF4-FFF2-40B4-BE49-F238E27FC236}">
              <a16:creationId xmlns:a16="http://schemas.microsoft.com/office/drawing/2014/main" id="{6E3DF8FC-60C9-4DBF-A1BC-BB02F7B5662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41" name="CasellaDiTesto 140">
          <a:extLst>
            <a:ext uri="{FF2B5EF4-FFF2-40B4-BE49-F238E27FC236}">
              <a16:creationId xmlns:a16="http://schemas.microsoft.com/office/drawing/2014/main" id="{41974F11-6D53-4417-BCB4-A71A40CED4B4}"/>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42" name="CasellaDiTesto 141">
          <a:extLst>
            <a:ext uri="{FF2B5EF4-FFF2-40B4-BE49-F238E27FC236}">
              <a16:creationId xmlns:a16="http://schemas.microsoft.com/office/drawing/2014/main" id="{D7FF95DE-A7F6-4CA2-99AA-0F8BD3CAFF99}"/>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143" name="CasellaDiTesto 142">
          <a:extLst>
            <a:ext uri="{FF2B5EF4-FFF2-40B4-BE49-F238E27FC236}">
              <a16:creationId xmlns:a16="http://schemas.microsoft.com/office/drawing/2014/main" id="{BD86A01B-DE53-4DF6-9E91-887159C53C2A}"/>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144" name="CasellaDiTesto 143">
          <a:extLst>
            <a:ext uri="{FF2B5EF4-FFF2-40B4-BE49-F238E27FC236}">
              <a16:creationId xmlns:a16="http://schemas.microsoft.com/office/drawing/2014/main" id="{CF30065E-9979-4837-A187-FC6A246D847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145" name="CasellaDiTesto 144">
          <a:extLst>
            <a:ext uri="{FF2B5EF4-FFF2-40B4-BE49-F238E27FC236}">
              <a16:creationId xmlns:a16="http://schemas.microsoft.com/office/drawing/2014/main" id="{5146B8A3-880D-44D1-8CCF-CF9613D69449}"/>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82</xdr:row>
      <xdr:rowOff>995362</xdr:rowOff>
    </xdr:from>
    <xdr:ext cx="65" cy="172227"/>
    <xdr:sp macro="" textlink="">
      <xdr:nvSpPr>
        <xdr:cNvPr id="146" name="CasellaDiTesto 145">
          <a:extLst>
            <a:ext uri="{FF2B5EF4-FFF2-40B4-BE49-F238E27FC236}">
              <a16:creationId xmlns:a16="http://schemas.microsoft.com/office/drawing/2014/main" id="{555CF9C0-70CF-49A2-88D4-8E87BEE7F3B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47" name="CasellaDiTesto 146">
          <a:extLst>
            <a:ext uri="{FF2B5EF4-FFF2-40B4-BE49-F238E27FC236}">
              <a16:creationId xmlns:a16="http://schemas.microsoft.com/office/drawing/2014/main" id="{81865DDA-A991-49BE-B3BA-06FEC91B4CC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82</xdr:row>
      <xdr:rowOff>995362</xdr:rowOff>
    </xdr:from>
    <xdr:ext cx="65" cy="172227"/>
    <xdr:sp macro="" textlink="">
      <xdr:nvSpPr>
        <xdr:cNvPr id="148" name="CasellaDiTesto 147">
          <a:extLst>
            <a:ext uri="{FF2B5EF4-FFF2-40B4-BE49-F238E27FC236}">
              <a16:creationId xmlns:a16="http://schemas.microsoft.com/office/drawing/2014/main" id="{FB9F6DF5-664F-4F93-A0D8-EDD8A75986D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49" name="CasellaDiTesto 148">
          <a:extLst>
            <a:ext uri="{FF2B5EF4-FFF2-40B4-BE49-F238E27FC236}">
              <a16:creationId xmlns:a16="http://schemas.microsoft.com/office/drawing/2014/main" id="{C2819F97-4202-4AD6-90A8-9911C12D9C86}"/>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82</xdr:row>
      <xdr:rowOff>995362</xdr:rowOff>
    </xdr:from>
    <xdr:ext cx="65" cy="172227"/>
    <xdr:sp macro="" textlink="">
      <xdr:nvSpPr>
        <xdr:cNvPr id="150" name="CasellaDiTesto 149">
          <a:extLst>
            <a:ext uri="{FF2B5EF4-FFF2-40B4-BE49-F238E27FC236}">
              <a16:creationId xmlns:a16="http://schemas.microsoft.com/office/drawing/2014/main" id="{FBC577C6-64C9-40C2-92AB-BD49B7E3DEE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51" name="CasellaDiTesto 150">
          <a:extLst>
            <a:ext uri="{FF2B5EF4-FFF2-40B4-BE49-F238E27FC236}">
              <a16:creationId xmlns:a16="http://schemas.microsoft.com/office/drawing/2014/main" id="{F164EC23-80F5-49B6-8B12-88CFFB067F56}"/>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52" name="CasellaDiTesto 151">
          <a:extLst>
            <a:ext uri="{FF2B5EF4-FFF2-40B4-BE49-F238E27FC236}">
              <a16:creationId xmlns:a16="http://schemas.microsoft.com/office/drawing/2014/main" id="{D12E05FB-EA93-4E8C-B4DB-AE37746E9CCA}"/>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53" name="CasellaDiTesto 152">
          <a:extLst>
            <a:ext uri="{FF2B5EF4-FFF2-40B4-BE49-F238E27FC236}">
              <a16:creationId xmlns:a16="http://schemas.microsoft.com/office/drawing/2014/main" id="{AD4B4567-9B1F-470D-A3BE-472B760DE09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54" name="CasellaDiTesto 153">
          <a:extLst>
            <a:ext uri="{FF2B5EF4-FFF2-40B4-BE49-F238E27FC236}">
              <a16:creationId xmlns:a16="http://schemas.microsoft.com/office/drawing/2014/main" id="{3CB76B62-4702-4DA2-AE98-142F40351134}"/>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84</xdr:row>
      <xdr:rowOff>995362</xdr:rowOff>
    </xdr:from>
    <xdr:ext cx="65" cy="172227"/>
    <xdr:sp macro="" textlink="">
      <xdr:nvSpPr>
        <xdr:cNvPr id="155" name="CasellaDiTesto 154">
          <a:extLst>
            <a:ext uri="{FF2B5EF4-FFF2-40B4-BE49-F238E27FC236}">
              <a16:creationId xmlns:a16="http://schemas.microsoft.com/office/drawing/2014/main" id="{718F2E66-AD2A-4DF3-B9DF-DA13CAEF91EA}"/>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84</xdr:row>
      <xdr:rowOff>995362</xdr:rowOff>
    </xdr:from>
    <xdr:ext cx="65" cy="172227"/>
    <xdr:sp macro="" textlink="">
      <xdr:nvSpPr>
        <xdr:cNvPr id="156" name="CasellaDiTesto 155">
          <a:extLst>
            <a:ext uri="{FF2B5EF4-FFF2-40B4-BE49-F238E27FC236}">
              <a16:creationId xmlns:a16="http://schemas.microsoft.com/office/drawing/2014/main" id="{6F5CB5BB-D1A8-4174-89B6-24CCAE78144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84</xdr:row>
      <xdr:rowOff>995362</xdr:rowOff>
    </xdr:from>
    <xdr:ext cx="65" cy="172227"/>
    <xdr:sp macro="" textlink="">
      <xdr:nvSpPr>
        <xdr:cNvPr id="157" name="CasellaDiTesto 156">
          <a:extLst>
            <a:ext uri="{FF2B5EF4-FFF2-40B4-BE49-F238E27FC236}">
              <a16:creationId xmlns:a16="http://schemas.microsoft.com/office/drawing/2014/main" id="{01F99716-7097-46A2-89DF-EBBCB03D523C}"/>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58" name="CasellaDiTesto 157">
          <a:extLst>
            <a:ext uri="{FF2B5EF4-FFF2-40B4-BE49-F238E27FC236}">
              <a16:creationId xmlns:a16="http://schemas.microsoft.com/office/drawing/2014/main" id="{8D259D60-F05F-4AF4-BD02-D7D6D875105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59" name="CasellaDiTesto 158">
          <a:extLst>
            <a:ext uri="{FF2B5EF4-FFF2-40B4-BE49-F238E27FC236}">
              <a16:creationId xmlns:a16="http://schemas.microsoft.com/office/drawing/2014/main" id="{23460322-8D4D-4608-A9A7-D6EEECAAC772}"/>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60" name="CasellaDiTesto 159">
          <a:extLst>
            <a:ext uri="{FF2B5EF4-FFF2-40B4-BE49-F238E27FC236}">
              <a16:creationId xmlns:a16="http://schemas.microsoft.com/office/drawing/2014/main" id="{3DDEB90A-95B0-4A70-A341-AA819683D6A2}"/>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61" name="CasellaDiTesto 160">
          <a:extLst>
            <a:ext uri="{FF2B5EF4-FFF2-40B4-BE49-F238E27FC236}">
              <a16:creationId xmlns:a16="http://schemas.microsoft.com/office/drawing/2014/main" id="{1873B650-0867-4104-ABBC-0431DFD19919}"/>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62" name="CasellaDiTesto 161">
          <a:extLst>
            <a:ext uri="{FF2B5EF4-FFF2-40B4-BE49-F238E27FC236}">
              <a16:creationId xmlns:a16="http://schemas.microsoft.com/office/drawing/2014/main" id="{3E8BC6C8-64FD-4453-B4D2-EAE028A7199C}"/>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63" name="CasellaDiTesto 162">
          <a:extLst>
            <a:ext uri="{FF2B5EF4-FFF2-40B4-BE49-F238E27FC236}">
              <a16:creationId xmlns:a16="http://schemas.microsoft.com/office/drawing/2014/main" id="{EBE2D6FC-34F6-40A4-98D8-858218AC693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92</xdr:row>
      <xdr:rowOff>995362</xdr:rowOff>
    </xdr:from>
    <xdr:ext cx="65" cy="172227"/>
    <xdr:sp macro="" textlink="">
      <xdr:nvSpPr>
        <xdr:cNvPr id="164" name="CasellaDiTesto 163">
          <a:extLst>
            <a:ext uri="{FF2B5EF4-FFF2-40B4-BE49-F238E27FC236}">
              <a16:creationId xmlns:a16="http://schemas.microsoft.com/office/drawing/2014/main" id="{76239A5C-1D46-4AB8-B22B-D6B221660F5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92</xdr:row>
      <xdr:rowOff>995362</xdr:rowOff>
    </xdr:from>
    <xdr:ext cx="65" cy="172227"/>
    <xdr:sp macro="" textlink="">
      <xdr:nvSpPr>
        <xdr:cNvPr id="165" name="CasellaDiTesto 164">
          <a:extLst>
            <a:ext uri="{FF2B5EF4-FFF2-40B4-BE49-F238E27FC236}">
              <a16:creationId xmlns:a16="http://schemas.microsoft.com/office/drawing/2014/main" id="{A78E7226-0AA6-4E23-8187-7A7446E35078}"/>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92</xdr:row>
      <xdr:rowOff>995362</xdr:rowOff>
    </xdr:from>
    <xdr:ext cx="65" cy="172227"/>
    <xdr:sp macro="" textlink="">
      <xdr:nvSpPr>
        <xdr:cNvPr id="166" name="CasellaDiTesto 165">
          <a:extLst>
            <a:ext uri="{FF2B5EF4-FFF2-40B4-BE49-F238E27FC236}">
              <a16:creationId xmlns:a16="http://schemas.microsoft.com/office/drawing/2014/main" id="{03E4F0DC-BBF0-4FC7-BBA2-BC199F9B5B7D}"/>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67" name="CasellaDiTesto 166">
          <a:extLst>
            <a:ext uri="{FF2B5EF4-FFF2-40B4-BE49-F238E27FC236}">
              <a16:creationId xmlns:a16="http://schemas.microsoft.com/office/drawing/2014/main" id="{F6807679-B2B0-44A3-9F91-47D9D414D7B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68" name="CasellaDiTesto 167">
          <a:extLst>
            <a:ext uri="{FF2B5EF4-FFF2-40B4-BE49-F238E27FC236}">
              <a16:creationId xmlns:a16="http://schemas.microsoft.com/office/drawing/2014/main" id="{064671F9-8F2E-45D1-A5E5-60FE698208B6}"/>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69" name="CasellaDiTesto 168">
          <a:extLst>
            <a:ext uri="{FF2B5EF4-FFF2-40B4-BE49-F238E27FC236}">
              <a16:creationId xmlns:a16="http://schemas.microsoft.com/office/drawing/2014/main" id="{EE4E3AC7-1CB8-436F-909C-C642BBAE6C2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70" name="CasellaDiTesto 169">
          <a:extLst>
            <a:ext uri="{FF2B5EF4-FFF2-40B4-BE49-F238E27FC236}">
              <a16:creationId xmlns:a16="http://schemas.microsoft.com/office/drawing/2014/main" id="{1D2DC5C5-E841-40D6-89C8-E90D3D36828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71" name="CasellaDiTesto 170">
          <a:extLst>
            <a:ext uri="{FF2B5EF4-FFF2-40B4-BE49-F238E27FC236}">
              <a16:creationId xmlns:a16="http://schemas.microsoft.com/office/drawing/2014/main" id="{2E15B3C8-28D7-4C0E-8626-BA63681A6039}"/>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72" name="CasellaDiTesto 171">
          <a:extLst>
            <a:ext uri="{FF2B5EF4-FFF2-40B4-BE49-F238E27FC236}">
              <a16:creationId xmlns:a16="http://schemas.microsoft.com/office/drawing/2014/main" id="{DDF24B39-81E2-4A31-B7B3-59C9115F18D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173" name="CasellaDiTesto 172">
          <a:extLst>
            <a:ext uri="{FF2B5EF4-FFF2-40B4-BE49-F238E27FC236}">
              <a16:creationId xmlns:a16="http://schemas.microsoft.com/office/drawing/2014/main" id="{E5A71EDB-B793-4242-9EDD-0360F537139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174" name="CasellaDiTesto 173">
          <a:extLst>
            <a:ext uri="{FF2B5EF4-FFF2-40B4-BE49-F238E27FC236}">
              <a16:creationId xmlns:a16="http://schemas.microsoft.com/office/drawing/2014/main" id="{93DA98E6-E744-4DBD-A11C-9163FBB2C54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175" name="CasellaDiTesto 174">
          <a:extLst>
            <a:ext uri="{FF2B5EF4-FFF2-40B4-BE49-F238E27FC236}">
              <a16:creationId xmlns:a16="http://schemas.microsoft.com/office/drawing/2014/main" id="{D04942B3-203D-4718-9141-1518575E91D1}"/>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76" name="CasellaDiTesto 175">
          <a:extLst>
            <a:ext uri="{FF2B5EF4-FFF2-40B4-BE49-F238E27FC236}">
              <a16:creationId xmlns:a16="http://schemas.microsoft.com/office/drawing/2014/main" id="{C7BF1A19-272E-4678-AEF2-826EDA330D58}"/>
            </a:ext>
          </a:extLst>
        </xdr:cNvPr>
        <xdr:cNvSpPr txBox="1"/>
      </xdr:nvSpPr>
      <xdr:spPr>
        <a:xfrm>
          <a:off x="6774656"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77" name="CasellaDiTesto 176">
          <a:extLst>
            <a:ext uri="{FF2B5EF4-FFF2-40B4-BE49-F238E27FC236}">
              <a16:creationId xmlns:a16="http://schemas.microsoft.com/office/drawing/2014/main" id="{0212D3E7-80C4-4442-A25D-B3EA6D78F303}"/>
            </a:ext>
          </a:extLst>
        </xdr:cNvPr>
        <xdr:cNvSpPr txBox="1"/>
      </xdr:nvSpPr>
      <xdr:spPr>
        <a:xfrm>
          <a:off x="6774656"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78" name="CasellaDiTesto 177">
          <a:extLst>
            <a:ext uri="{FF2B5EF4-FFF2-40B4-BE49-F238E27FC236}">
              <a16:creationId xmlns:a16="http://schemas.microsoft.com/office/drawing/2014/main" id="{9004FC83-2709-4E7A-9F9F-4534390C8443}"/>
            </a:ext>
          </a:extLst>
        </xdr:cNvPr>
        <xdr:cNvSpPr txBox="1"/>
      </xdr:nvSpPr>
      <xdr:spPr>
        <a:xfrm>
          <a:off x="6774656"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79" name="CasellaDiTesto 178">
          <a:extLst>
            <a:ext uri="{FF2B5EF4-FFF2-40B4-BE49-F238E27FC236}">
              <a16:creationId xmlns:a16="http://schemas.microsoft.com/office/drawing/2014/main" id="{000039A6-1CF5-4043-AAF4-F0F1E7D5A198}"/>
            </a:ext>
          </a:extLst>
        </xdr:cNvPr>
        <xdr:cNvSpPr txBox="1"/>
      </xdr:nvSpPr>
      <xdr:spPr>
        <a:xfrm>
          <a:off x="14094619"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80" name="CasellaDiTesto 179">
          <a:extLst>
            <a:ext uri="{FF2B5EF4-FFF2-40B4-BE49-F238E27FC236}">
              <a16:creationId xmlns:a16="http://schemas.microsoft.com/office/drawing/2014/main" id="{DE4772B4-E531-46BC-ABDE-FFA60B727D0A}"/>
            </a:ext>
          </a:extLst>
        </xdr:cNvPr>
        <xdr:cNvSpPr txBox="1"/>
      </xdr:nvSpPr>
      <xdr:spPr>
        <a:xfrm>
          <a:off x="14094619"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81" name="CasellaDiTesto 180">
          <a:extLst>
            <a:ext uri="{FF2B5EF4-FFF2-40B4-BE49-F238E27FC236}">
              <a16:creationId xmlns:a16="http://schemas.microsoft.com/office/drawing/2014/main" id="{948694A5-0126-44E9-B068-F397EDFE6559}"/>
            </a:ext>
          </a:extLst>
        </xdr:cNvPr>
        <xdr:cNvSpPr txBox="1"/>
      </xdr:nvSpPr>
      <xdr:spPr>
        <a:xfrm>
          <a:off x="14094619"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82" name="CasellaDiTesto 181">
          <a:extLst>
            <a:ext uri="{FF2B5EF4-FFF2-40B4-BE49-F238E27FC236}">
              <a16:creationId xmlns:a16="http://schemas.microsoft.com/office/drawing/2014/main" id="{AB2B85A6-D6D2-48EB-95A4-0F5B1B66BF15}"/>
            </a:ext>
          </a:extLst>
        </xdr:cNvPr>
        <xdr:cNvSpPr txBox="1"/>
      </xdr:nvSpPr>
      <xdr:spPr>
        <a:xfrm>
          <a:off x="6774656"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83" name="CasellaDiTesto 182">
          <a:extLst>
            <a:ext uri="{FF2B5EF4-FFF2-40B4-BE49-F238E27FC236}">
              <a16:creationId xmlns:a16="http://schemas.microsoft.com/office/drawing/2014/main" id="{CDEA2266-06E9-4CF1-B393-656AE3C1E680}"/>
            </a:ext>
          </a:extLst>
        </xdr:cNvPr>
        <xdr:cNvSpPr txBox="1"/>
      </xdr:nvSpPr>
      <xdr:spPr>
        <a:xfrm>
          <a:off x="6774656"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84" name="CasellaDiTesto 183">
          <a:extLst>
            <a:ext uri="{FF2B5EF4-FFF2-40B4-BE49-F238E27FC236}">
              <a16:creationId xmlns:a16="http://schemas.microsoft.com/office/drawing/2014/main" id="{22C518F4-06D7-415A-B148-6924A9F9794C}"/>
            </a:ext>
          </a:extLst>
        </xdr:cNvPr>
        <xdr:cNvSpPr txBox="1"/>
      </xdr:nvSpPr>
      <xdr:spPr>
        <a:xfrm>
          <a:off x="6774656"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85" name="CasellaDiTesto 184">
          <a:extLst>
            <a:ext uri="{FF2B5EF4-FFF2-40B4-BE49-F238E27FC236}">
              <a16:creationId xmlns:a16="http://schemas.microsoft.com/office/drawing/2014/main" id="{F2F6ADD7-A9DF-4BED-8844-B973855FA117}"/>
            </a:ext>
          </a:extLst>
        </xdr:cNvPr>
        <xdr:cNvSpPr txBox="1"/>
      </xdr:nvSpPr>
      <xdr:spPr>
        <a:xfrm>
          <a:off x="14094619"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86" name="CasellaDiTesto 185">
          <a:extLst>
            <a:ext uri="{FF2B5EF4-FFF2-40B4-BE49-F238E27FC236}">
              <a16:creationId xmlns:a16="http://schemas.microsoft.com/office/drawing/2014/main" id="{4DE5A3C1-4FBF-4952-9343-71AF2C856617}"/>
            </a:ext>
          </a:extLst>
        </xdr:cNvPr>
        <xdr:cNvSpPr txBox="1"/>
      </xdr:nvSpPr>
      <xdr:spPr>
        <a:xfrm>
          <a:off x="14094619"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87" name="CasellaDiTesto 186">
          <a:extLst>
            <a:ext uri="{FF2B5EF4-FFF2-40B4-BE49-F238E27FC236}">
              <a16:creationId xmlns:a16="http://schemas.microsoft.com/office/drawing/2014/main" id="{AFABEFC9-0695-49B9-AD82-306A417D97C0}"/>
            </a:ext>
          </a:extLst>
        </xdr:cNvPr>
        <xdr:cNvSpPr txBox="1"/>
      </xdr:nvSpPr>
      <xdr:spPr>
        <a:xfrm>
          <a:off x="14094619"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88" name="CasellaDiTesto 187">
          <a:extLst>
            <a:ext uri="{FF2B5EF4-FFF2-40B4-BE49-F238E27FC236}">
              <a16:creationId xmlns:a16="http://schemas.microsoft.com/office/drawing/2014/main" id="{AF6B0178-7EC1-488E-B086-6F2100A44B47}"/>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89" name="CasellaDiTesto 188">
          <a:extLst>
            <a:ext uri="{FF2B5EF4-FFF2-40B4-BE49-F238E27FC236}">
              <a16:creationId xmlns:a16="http://schemas.microsoft.com/office/drawing/2014/main" id="{00877090-BD00-4F7C-A2E5-CF889EA04B62}"/>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90" name="CasellaDiTesto 189">
          <a:extLst>
            <a:ext uri="{FF2B5EF4-FFF2-40B4-BE49-F238E27FC236}">
              <a16:creationId xmlns:a16="http://schemas.microsoft.com/office/drawing/2014/main" id="{6A5FE76B-4DBA-4192-A834-94AEA7BC5B57}"/>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1" name="CasellaDiTesto 190">
          <a:extLst>
            <a:ext uri="{FF2B5EF4-FFF2-40B4-BE49-F238E27FC236}">
              <a16:creationId xmlns:a16="http://schemas.microsoft.com/office/drawing/2014/main" id="{B861974A-4054-40F2-8B43-AC3D4848DD3D}"/>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92" name="CasellaDiTesto 191">
          <a:extLst>
            <a:ext uri="{FF2B5EF4-FFF2-40B4-BE49-F238E27FC236}">
              <a16:creationId xmlns:a16="http://schemas.microsoft.com/office/drawing/2014/main" id="{E4076CDD-6DD3-4A62-AC73-79F96F1B2F55}"/>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3" name="CasellaDiTesto 192">
          <a:extLst>
            <a:ext uri="{FF2B5EF4-FFF2-40B4-BE49-F238E27FC236}">
              <a16:creationId xmlns:a16="http://schemas.microsoft.com/office/drawing/2014/main" id="{57CC3ED8-5931-4AC6-B0ED-1CE602C13A9C}"/>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4" name="CasellaDiTesto 193">
          <a:extLst>
            <a:ext uri="{FF2B5EF4-FFF2-40B4-BE49-F238E27FC236}">
              <a16:creationId xmlns:a16="http://schemas.microsoft.com/office/drawing/2014/main" id="{A4FE1E00-C183-4FF1-AE95-97984368279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5" name="CasellaDiTesto 194">
          <a:extLst>
            <a:ext uri="{FF2B5EF4-FFF2-40B4-BE49-F238E27FC236}">
              <a16:creationId xmlns:a16="http://schemas.microsoft.com/office/drawing/2014/main" id="{C2187D5F-4FE9-4E95-A8A5-828296B0AD4A}"/>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6" name="CasellaDiTesto 195">
          <a:extLst>
            <a:ext uri="{FF2B5EF4-FFF2-40B4-BE49-F238E27FC236}">
              <a16:creationId xmlns:a16="http://schemas.microsoft.com/office/drawing/2014/main" id="{4A0C006C-6B62-41A3-A1E4-A4434331B3B8}"/>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197" name="CasellaDiTesto 196">
          <a:extLst>
            <a:ext uri="{FF2B5EF4-FFF2-40B4-BE49-F238E27FC236}">
              <a16:creationId xmlns:a16="http://schemas.microsoft.com/office/drawing/2014/main" id="{96EDB2CB-92C6-461B-92CC-0A9F9517CBEF}"/>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198" name="CasellaDiTesto 197">
          <a:extLst>
            <a:ext uri="{FF2B5EF4-FFF2-40B4-BE49-F238E27FC236}">
              <a16:creationId xmlns:a16="http://schemas.microsoft.com/office/drawing/2014/main" id="{7C9FA129-6687-492B-A560-42C332F45E3E}"/>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199" name="CasellaDiTesto 198">
          <a:extLst>
            <a:ext uri="{FF2B5EF4-FFF2-40B4-BE49-F238E27FC236}">
              <a16:creationId xmlns:a16="http://schemas.microsoft.com/office/drawing/2014/main" id="{68BE908D-5EEC-4F34-8547-8C35A242C599}"/>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0" name="CasellaDiTesto 199">
          <a:extLst>
            <a:ext uri="{FF2B5EF4-FFF2-40B4-BE49-F238E27FC236}">
              <a16:creationId xmlns:a16="http://schemas.microsoft.com/office/drawing/2014/main" id="{740119F8-15F9-45FE-B34B-C8A424C70F4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1" name="CasellaDiTesto 200">
          <a:extLst>
            <a:ext uri="{FF2B5EF4-FFF2-40B4-BE49-F238E27FC236}">
              <a16:creationId xmlns:a16="http://schemas.microsoft.com/office/drawing/2014/main" id="{85378A49-8C71-4B77-AF3E-D07C57920039}"/>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2" name="CasellaDiTesto 201">
          <a:extLst>
            <a:ext uri="{FF2B5EF4-FFF2-40B4-BE49-F238E27FC236}">
              <a16:creationId xmlns:a16="http://schemas.microsoft.com/office/drawing/2014/main" id="{134BD830-E0C0-43B7-9183-B452C68CEC1F}"/>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3" name="CasellaDiTesto 202">
          <a:extLst>
            <a:ext uri="{FF2B5EF4-FFF2-40B4-BE49-F238E27FC236}">
              <a16:creationId xmlns:a16="http://schemas.microsoft.com/office/drawing/2014/main" id="{8F42E37F-43B4-4491-943B-2CDDB2332297}"/>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4" name="CasellaDiTesto 203">
          <a:extLst>
            <a:ext uri="{FF2B5EF4-FFF2-40B4-BE49-F238E27FC236}">
              <a16:creationId xmlns:a16="http://schemas.microsoft.com/office/drawing/2014/main" id="{D1E12B1E-4772-4520-8C17-42FF6FAE19FA}"/>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5" name="CasellaDiTesto 204">
          <a:extLst>
            <a:ext uri="{FF2B5EF4-FFF2-40B4-BE49-F238E27FC236}">
              <a16:creationId xmlns:a16="http://schemas.microsoft.com/office/drawing/2014/main" id="{8F86E0D2-A328-4022-B9D6-C6422E9924E0}"/>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206" name="CasellaDiTesto 205">
          <a:extLst>
            <a:ext uri="{FF2B5EF4-FFF2-40B4-BE49-F238E27FC236}">
              <a16:creationId xmlns:a16="http://schemas.microsoft.com/office/drawing/2014/main" id="{A2CFA0AF-DECF-4270-B681-E6D8C4C901AE}"/>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207" name="CasellaDiTesto 206">
          <a:extLst>
            <a:ext uri="{FF2B5EF4-FFF2-40B4-BE49-F238E27FC236}">
              <a16:creationId xmlns:a16="http://schemas.microsoft.com/office/drawing/2014/main" id="{8E24AE01-9340-4991-AE53-C592A777FA99}"/>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208" name="CasellaDiTesto 207">
          <a:extLst>
            <a:ext uri="{FF2B5EF4-FFF2-40B4-BE49-F238E27FC236}">
              <a16:creationId xmlns:a16="http://schemas.microsoft.com/office/drawing/2014/main" id="{7D0D6A1D-D41B-48C5-9AC6-FFB2DDFC7E0B}"/>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09" name="CasellaDiTesto 208">
          <a:extLst>
            <a:ext uri="{FF2B5EF4-FFF2-40B4-BE49-F238E27FC236}">
              <a16:creationId xmlns:a16="http://schemas.microsoft.com/office/drawing/2014/main" id="{8B6D5A8E-5310-4DAA-815F-FE3DCE6296F0}"/>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0" name="CasellaDiTesto 209">
          <a:extLst>
            <a:ext uri="{FF2B5EF4-FFF2-40B4-BE49-F238E27FC236}">
              <a16:creationId xmlns:a16="http://schemas.microsoft.com/office/drawing/2014/main" id="{4C831C12-8CB8-409C-A51F-61869FF60A75}"/>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1" name="CasellaDiTesto 210">
          <a:extLst>
            <a:ext uri="{FF2B5EF4-FFF2-40B4-BE49-F238E27FC236}">
              <a16:creationId xmlns:a16="http://schemas.microsoft.com/office/drawing/2014/main" id="{0F4E1A0C-F696-4F36-8C0A-1A5DE6293B8D}"/>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2" name="CasellaDiTesto 211">
          <a:extLst>
            <a:ext uri="{FF2B5EF4-FFF2-40B4-BE49-F238E27FC236}">
              <a16:creationId xmlns:a16="http://schemas.microsoft.com/office/drawing/2014/main" id="{ED3EC02B-A249-4C1C-B8A5-22F39FBD915B}"/>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3" name="CasellaDiTesto 212">
          <a:extLst>
            <a:ext uri="{FF2B5EF4-FFF2-40B4-BE49-F238E27FC236}">
              <a16:creationId xmlns:a16="http://schemas.microsoft.com/office/drawing/2014/main" id="{1AE91232-B7E3-4267-A7E1-2AAD7F26DCF3}"/>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4" name="CasellaDiTesto 213">
          <a:extLst>
            <a:ext uri="{FF2B5EF4-FFF2-40B4-BE49-F238E27FC236}">
              <a16:creationId xmlns:a16="http://schemas.microsoft.com/office/drawing/2014/main" id="{31CCCB8C-6388-466A-B491-4A8F317909A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215" name="CasellaDiTesto 214">
          <a:extLst>
            <a:ext uri="{FF2B5EF4-FFF2-40B4-BE49-F238E27FC236}">
              <a16:creationId xmlns:a16="http://schemas.microsoft.com/office/drawing/2014/main" id="{80C98E7F-ACF3-4CAC-8898-57F370D47276}"/>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216" name="CasellaDiTesto 215">
          <a:extLst>
            <a:ext uri="{FF2B5EF4-FFF2-40B4-BE49-F238E27FC236}">
              <a16:creationId xmlns:a16="http://schemas.microsoft.com/office/drawing/2014/main" id="{D4E0DE0D-0B8A-4DCD-9204-8B99CCC931B8}"/>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217" name="CasellaDiTesto 216">
          <a:extLst>
            <a:ext uri="{FF2B5EF4-FFF2-40B4-BE49-F238E27FC236}">
              <a16:creationId xmlns:a16="http://schemas.microsoft.com/office/drawing/2014/main" id="{82A7F12F-1CCA-4276-982A-4137F71386C4}"/>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218" name="CasellaDiTesto 217">
          <a:extLst>
            <a:ext uri="{FF2B5EF4-FFF2-40B4-BE49-F238E27FC236}">
              <a16:creationId xmlns:a16="http://schemas.microsoft.com/office/drawing/2014/main" id="{AB3CFB3B-5B6E-4ABD-BD3F-2F7FBDF3CAA9}"/>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219" name="CasellaDiTesto 218">
          <a:extLst>
            <a:ext uri="{FF2B5EF4-FFF2-40B4-BE49-F238E27FC236}">
              <a16:creationId xmlns:a16="http://schemas.microsoft.com/office/drawing/2014/main" id="{99A5EB47-D1A6-4373-B7F6-57D571AA27ED}"/>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220" name="CasellaDiTesto 219">
          <a:extLst>
            <a:ext uri="{FF2B5EF4-FFF2-40B4-BE49-F238E27FC236}">
              <a16:creationId xmlns:a16="http://schemas.microsoft.com/office/drawing/2014/main" id="{EE83B596-BC74-4E3B-B8BF-355E1F0053E3}"/>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21" name="CasellaDiTesto 220">
          <a:extLst>
            <a:ext uri="{FF2B5EF4-FFF2-40B4-BE49-F238E27FC236}">
              <a16:creationId xmlns:a16="http://schemas.microsoft.com/office/drawing/2014/main" id="{332E2232-BBD9-4CCE-A679-965186396DDE}"/>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22" name="CasellaDiTesto 221">
          <a:extLst>
            <a:ext uri="{FF2B5EF4-FFF2-40B4-BE49-F238E27FC236}">
              <a16:creationId xmlns:a16="http://schemas.microsoft.com/office/drawing/2014/main" id="{CA6E17EA-F383-4F04-9A28-EAC3A99AD5E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23" name="CasellaDiTesto 222">
          <a:extLst>
            <a:ext uri="{FF2B5EF4-FFF2-40B4-BE49-F238E27FC236}">
              <a16:creationId xmlns:a16="http://schemas.microsoft.com/office/drawing/2014/main" id="{4AF727A2-3753-4EDE-8B4A-404137CA1DA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24" name="CasellaDiTesto 223">
          <a:extLst>
            <a:ext uri="{FF2B5EF4-FFF2-40B4-BE49-F238E27FC236}">
              <a16:creationId xmlns:a16="http://schemas.microsoft.com/office/drawing/2014/main" id="{5926AA3D-69BC-4192-ADF5-A954FD430D09}"/>
            </a:ext>
          </a:extLst>
        </xdr:cNvPr>
        <xdr:cNvSpPr txBox="1"/>
      </xdr:nvSpPr>
      <xdr:spPr>
        <a:xfrm>
          <a:off x="14308931" y="950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25" name="CasellaDiTesto 224">
          <a:extLst>
            <a:ext uri="{FF2B5EF4-FFF2-40B4-BE49-F238E27FC236}">
              <a16:creationId xmlns:a16="http://schemas.microsoft.com/office/drawing/2014/main" id="{01ACE62E-E768-4CDC-A255-CF8E6EDA2F9C}"/>
            </a:ext>
          </a:extLst>
        </xdr:cNvPr>
        <xdr:cNvSpPr txBox="1"/>
      </xdr:nvSpPr>
      <xdr:spPr>
        <a:xfrm>
          <a:off x="14308931" y="950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26" name="CasellaDiTesto 225">
          <a:extLst>
            <a:ext uri="{FF2B5EF4-FFF2-40B4-BE49-F238E27FC236}">
              <a16:creationId xmlns:a16="http://schemas.microsoft.com/office/drawing/2014/main" id="{018C2018-E7BF-4A1A-A5B3-44257DFA9337}"/>
            </a:ext>
          </a:extLst>
        </xdr:cNvPr>
        <xdr:cNvSpPr txBox="1"/>
      </xdr:nvSpPr>
      <xdr:spPr>
        <a:xfrm>
          <a:off x="14308931" y="950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27" name="CasellaDiTesto 226">
          <a:extLst>
            <a:ext uri="{FF2B5EF4-FFF2-40B4-BE49-F238E27FC236}">
              <a16:creationId xmlns:a16="http://schemas.microsoft.com/office/drawing/2014/main" id="{91604BA6-3C9A-4317-8D4B-4755AC40EBE4}"/>
            </a:ext>
          </a:extLst>
        </xdr:cNvPr>
        <xdr:cNvSpPr txBox="1"/>
      </xdr:nvSpPr>
      <xdr:spPr>
        <a:xfrm>
          <a:off x="14308931" y="94683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28" name="CasellaDiTesto 227">
          <a:extLst>
            <a:ext uri="{FF2B5EF4-FFF2-40B4-BE49-F238E27FC236}">
              <a16:creationId xmlns:a16="http://schemas.microsoft.com/office/drawing/2014/main" id="{E52F1D1D-42ED-469F-A36E-E90A295126D3}"/>
            </a:ext>
          </a:extLst>
        </xdr:cNvPr>
        <xdr:cNvSpPr txBox="1"/>
      </xdr:nvSpPr>
      <xdr:spPr>
        <a:xfrm>
          <a:off x="14308931" y="94683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29" name="CasellaDiTesto 228">
          <a:extLst>
            <a:ext uri="{FF2B5EF4-FFF2-40B4-BE49-F238E27FC236}">
              <a16:creationId xmlns:a16="http://schemas.microsoft.com/office/drawing/2014/main" id="{BEBDDA59-36E5-4075-9EEB-6A74C7738755}"/>
            </a:ext>
          </a:extLst>
        </xdr:cNvPr>
        <xdr:cNvSpPr txBox="1"/>
      </xdr:nvSpPr>
      <xdr:spPr>
        <a:xfrm>
          <a:off x="14308931" y="94683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30" name="CasellaDiTesto 229">
          <a:extLst>
            <a:ext uri="{FF2B5EF4-FFF2-40B4-BE49-F238E27FC236}">
              <a16:creationId xmlns:a16="http://schemas.microsoft.com/office/drawing/2014/main" id="{209FB126-C530-44FF-A4C4-202F90B9B3CB}"/>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31" name="CasellaDiTesto 230">
          <a:extLst>
            <a:ext uri="{FF2B5EF4-FFF2-40B4-BE49-F238E27FC236}">
              <a16:creationId xmlns:a16="http://schemas.microsoft.com/office/drawing/2014/main" id="{B8BEA427-4444-410E-8061-751FF6E3F80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32" name="CasellaDiTesto 231">
          <a:extLst>
            <a:ext uri="{FF2B5EF4-FFF2-40B4-BE49-F238E27FC236}">
              <a16:creationId xmlns:a16="http://schemas.microsoft.com/office/drawing/2014/main" id="{6B50BF59-4BE1-42A4-8E64-8A25A4FA16CB}"/>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33" name="CasellaDiTesto 232">
          <a:extLst>
            <a:ext uri="{FF2B5EF4-FFF2-40B4-BE49-F238E27FC236}">
              <a16:creationId xmlns:a16="http://schemas.microsoft.com/office/drawing/2014/main" id="{2A9B61A6-0ACD-45AB-856F-34720E85CDFB}"/>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34" name="CasellaDiTesto 233">
          <a:extLst>
            <a:ext uri="{FF2B5EF4-FFF2-40B4-BE49-F238E27FC236}">
              <a16:creationId xmlns:a16="http://schemas.microsoft.com/office/drawing/2014/main" id="{8BB6B21A-8B73-4DEB-906E-B31031B985ED}"/>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35" name="CasellaDiTesto 234">
          <a:extLst>
            <a:ext uri="{FF2B5EF4-FFF2-40B4-BE49-F238E27FC236}">
              <a16:creationId xmlns:a16="http://schemas.microsoft.com/office/drawing/2014/main" id="{1742E214-BD68-4C15-842A-5F0C82E3BF45}"/>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36" name="CasellaDiTesto 235">
          <a:extLst>
            <a:ext uri="{FF2B5EF4-FFF2-40B4-BE49-F238E27FC236}">
              <a16:creationId xmlns:a16="http://schemas.microsoft.com/office/drawing/2014/main" id="{697FA472-12ED-42FF-8FB1-7B22D658FE2B}"/>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37" name="CasellaDiTesto 236">
          <a:extLst>
            <a:ext uri="{FF2B5EF4-FFF2-40B4-BE49-F238E27FC236}">
              <a16:creationId xmlns:a16="http://schemas.microsoft.com/office/drawing/2014/main" id="{8FA956E2-0A8F-4393-AFA2-7B7CB8B6B5CF}"/>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38" name="CasellaDiTesto 237">
          <a:extLst>
            <a:ext uri="{FF2B5EF4-FFF2-40B4-BE49-F238E27FC236}">
              <a16:creationId xmlns:a16="http://schemas.microsoft.com/office/drawing/2014/main" id="{B5C39B8A-63E4-4F26-A385-5194FFC631DA}"/>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39" name="CasellaDiTesto 238">
          <a:extLst>
            <a:ext uri="{FF2B5EF4-FFF2-40B4-BE49-F238E27FC236}">
              <a16:creationId xmlns:a16="http://schemas.microsoft.com/office/drawing/2014/main" id="{645FFB9B-D909-4D67-BAD6-852E80F7F26F}"/>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40" name="CasellaDiTesto 239">
          <a:extLst>
            <a:ext uri="{FF2B5EF4-FFF2-40B4-BE49-F238E27FC236}">
              <a16:creationId xmlns:a16="http://schemas.microsoft.com/office/drawing/2014/main" id="{ABDC823B-7DFF-41A1-9762-97B92058AF92}"/>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41" name="CasellaDiTesto 240">
          <a:extLst>
            <a:ext uri="{FF2B5EF4-FFF2-40B4-BE49-F238E27FC236}">
              <a16:creationId xmlns:a16="http://schemas.microsoft.com/office/drawing/2014/main" id="{E21487B4-1CB1-4014-8C30-7D716753E804}"/>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42" name="CasellaDiTesto 241">
          <a:extLst>
            <a:ext uri="{FF2B5EF4-FFF2-40B4-BE49-F238E27FC236}">
              <a16:creationId xmlns:a16="http://schemas.microsoft.com/office/drawing/2014/main" id="{3828D639-8BE8-467A-97F7-BEF611F02CE0}"/>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43" name="CasellaDiTesto 242">
          <a:extLst>
            <a:ext uri="{FF2B5EF4-FFF2-40B4-BE49-F238E27FC236}">
              <a16:creationId xmlns:a16="http://schemas.microsoft.com/office/drawing/2014/main" id="{98166EA0-F6D9-47F5-89C1-DEAC8A8D822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44" name="CasellaDiTesto 243">
          <a:extLst>
            <a:ext uri="{FF2B5EF4-FFF2-40B4-BE49-F238E27FC236}">
              <a16:creationId xmlns:a16="http://schemas.microsoft.com/office/drawing/2014/main" id="{242D455E-82BC-4EA7-8F87-941DCD85E9C0}"/>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45" name="CasellaDiTesto 244">
          <a:extLst>
            <a:ext uri="{FF2B5EF4-FFF2-40B4-BE49-F238E27FC236}">
              <a16:creationId xmlns:a16="http://schemas.microsoft.com/office/drawing/2014/main" id="{5B642750-B883-4413-9273-74C8AD4383B3}"/>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46" name="CasellaDiTesto 245">
          <a:extLst>
            <a:ext uri="{FF2B5EF4-FFF2-40B4-BE49-F238E27FC236}">
              <a16:creationId xmlns:a16="http://schemas.microsoft.com/office/drawing/2014/main" id="{FCBA119D-9801-4206-BD8A-9046198E705A}"/>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47" name="CasellaDiTesto 246">
          <a:extLst>
            <a:ext uri="{FF2B5EF4-FFF2-40B4-BE49-F238E27FC236}">
              <a16:creationId xmlns:a16="http://schemas.microsoft.com/office/drawing/2014/main" id="{5F8207EA-DB45-469E-9C59-4E88256E4E38}"/>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48" name="CasellaDiTesto 247">
          <a:extLst>
            <a:ext uri="{FF2B5EF4-FFF2-40B4-BE49-F238E27FC236}">
              <a16:creationId xmlns:a16="http://schemas.microsoft.com/office/drawing/2014/main" id="{34026D46-26DE-4A25-9F95-E17886F2246A}"/>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49" name="CasellaDiTesto 248">
          <a:extLst>
            <a:ext uri="{FF2B5EF4-FFF2-40B4-BE49-F238E27FC236}">
              <a16:creationId xmlns:a16="http://schemas.microsoft.com/office/drawing/2014/main" id="{7877993C-B84D-4931-BF95-A8BF77EA1A8E}"/>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50" name="CasellaDiTesto 249">
          <a:extLst>
            <a:ext uri="{FF2B5EF4-FFF2-40B4-BE49-F238E27FC236}">
              <a16:creationId xmlns:a16="http://schemas.microsoft.com/office/drawing/2014/main" id="{E29D75BC-EE42-4EFA-9BEA-36FC3ABFB0ED}"/>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51" name="CasellaDiTesto 250">
          <a:extLst>
            <a:ext uri="{FF2B5EF4-FFF2-40B4-BE49-F238E27FC236}">
              <a16:creationId xmlns:a16="http://schemas.microsoft.com/office/drawing/2014/main" id="{04143636-6ED9-4625-8D06-E34E7A1D5A04}"/>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52" name="CasellaDiTesto 251">
          <a:extLst>
            <a:ext uri="{FF2B5EF4-FFF2-40B4-BE49-F238E27FC236}">
              <a16:creationId xmlns:a16="http://schemas.microsoft.com/office/drawing/2014/main" id="{4C5ED175-5AF6-40EB-BE7E-80F4497B989D}"/>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53" name="CasellaDiTesto 252">
          <a:extLst>
            <a:ext uri="{FF2B5EF4-FFF2-40B4-BE49-F238E27FC236}">
              <a16:creationId xmlns:a16="http://schemas.microsoft.com/office/drawing/2014/main" id="{64E63A06-A780-4F43-B7CC-1315FF29FE30}"/>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54" name="CasellaDiTesto 253">
          <a:extLst>
            <a:ext uri="{FF2B5EF4-FFF2-40B4-BE49-F238E27FC236}">
              <a16:creationId xmlns:a16="http://schemas.microsoft.com/office/drawing/2014/main" id="{BFDF69A3-E251-4675-9730-F68A517AFEE3}"/>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55" name="CasellaDiTesto 254">
          <a:extLst>
            <a:ext uri="{FF2B5EF4-FFF2-40B4-BE49-F238E27FC236}">
              <a16:creationId xmlns:a16="http://schemas.microsoft.com/office/drawing/2014/main" id="{45AB5928-02D2-42AC-BA1B-68C29BC6901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56" name="CasellaDiTesto 255">
          <a:extLst>
            <a:ext uri="{FF2B5EF4-FFF2-40B4-BE49-F238E27FC236}">
              <a16:creationId xmlns:a16="http://schemas.microsoft.com/office/drawing/2014/main" id="{43F607A0-57BE-4ED5-A29F-587DE06F43F3}"/>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57" name="CasellaDiTesto 256">
          <a:extLst>
            <a:ext uri="{FF2B5EF4-FFF2-40B4-BE49-F238E27FC236}">
              <a16:creationId xmlns:a16="http://schemas.microsoft.com/office/drawing/2014/main" id="{2B9E977E-4D68-499B-89DF-68DA4E8C04A7}"/>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58" name="CasellaDiTesto 257">
          <a:extLst>
            <a:ext uri="{FF2B5EF4-FFF2-40B4-BE49-F238E27FC236}">
              <a16:creationId xmlns:a16="http://schemas.microsoft.com/office/drawing/2014/main" id="{3BB985EC-28A2-4BCC-BFAF-5B6C682F0F20}"/>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59" name="CasellaDiTesto 258">
          <a:extLst>
            <a:ext uri="{FF2B5EF4-FFF2-40B4-BE49-F238E27FC236}">
              <a16:creationId xmlns:a16="http://schemas.microsoft.com/office/drawing/2014/main" id="{56E8850D-F867-4893-88BE-3D7E405FC1FE}"/>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60" name="CasellaDiTesto 259">
          <a:extLst>
            <a:ext uri="{FF2B5EF4-FFF2-40B4-BE49-F238E27FC236}">
              <a16:creationId xmlns:a16="http://schemas.microsoft.com/office/drawing/2014/main" id="{B1451DFE-4756-4EE2-B573-D2AE623C7875}"/>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61" name="CasellaDiTesto 260">
          <a:extLst>
            <a:ext uri="{FF2B5EF4-FFF2-40B4-BE49-F238E27FC236}">
              <a16:creationId xmlns:a16="http://schemas.microsoft.com/office/drawing/2014/main" id="{A24E772B-EFF1-4695-BC48-F9FCED5404B9}"/>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62" name="CasellaDiTesto 261">
          <a:extLst>
            <a:ext uri="{FF2B5EF4-FFF2-40B4-BE49-F238E27FC236}">
              <a16:creationId xmlns:a16="http://schemas.microsoft.com/office/drawing/2014/main" id="{9B951FA7-279F-4145-8C0E-BBF9721EC115}"/>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63" name="CasellaDiTesto 262">
          <a:extLst>
            <a:ext uri="{FF2B5EF4-FFF2-40B4-BE49-F238E27FC236}">
              <a16:creationId xmlns:a16="http://schemas.microsoft.com/office/drawing/2014/main" id="{12DDD504-F4A9-4156-8435-97785724DB54}"/>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64" name="CasellaDiTesto 263">
          <a:extLst>
            <a:ext uri="{FF2B5EF4-FFF2-40B4-BE49-F238E27FC236}">
              <a16:creationId xmlns:a16="http://schemas.microsoft.com/office/drawing/2014/main" id="{9B0BE930-4994-4707-B8B6-5D73797AD23C}"/>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65" name="CasellaDiTesto 264">
          <a:extLst>
            <a:ext uri="{FF2B5EF4-FFF2-40B4-BE49-F238E27FC236}">
              <a16:creationId xmlns:a16="http://schemas.microsoft.com/office/drawing/2014/main" id="{A4546968-FF00-47C3-B648-F16A1174DBB5}"/>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66" name="CasellaDiTesto 265">
          <a:extLst>
            <a:ext uri="{FF2B5EF4-FFF2-40B4-BE49-F238E27FC236}">
              <a16:creationId xmlns:a16="http://schemas.microsoft.com/office/drawing/2014/main" id="{EE8D2CBF-35ED-4AA9-A43A-2F7B07E35F66}"/>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67" name="CasellaDiTesto 266">
          <a:extLst>
            <a:ext uri="{FF2B5EF4-FFF2-40B4-BE49-F238E27FC236}">
              <a16:creationId xmlns:a16="http://schemas.microsoft.com/office/drawing/2014/main" id="{16C92BB7-123C-4637-B415-CB5B7AEC2262}"/>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68" name="CasellaDiTesto 267">
          <a:extLst>
            <a:ext uri="{FF2B5EF4-FFF2-40B4-BE49-F238E27FC236}">
              <a16:creationId xmlns:a16="http://schemas.microsoft.com/office/drawing/2014/main" id="{46DB0B53-8C7E-4D5E-84FA-B905AB921679}"/>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69" name="CasellaDiTesto 268">
          <a:extLst>
            <a:ext uri="{FF2B5EF4-FFF2-40B4-BE49-F238E27FC236}">
              <a16:creationId xmlns:a16="http://schemas.microsoft.com/office/drawing/2014/main" id="{32218B62-3C23-4E79-BDA6-7BDF8ECBCFD3}"/>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0" name="CasellaDiTesto 269">
          <a:extLst>
            <a:ext uri="{FF2B5EF4-FFF2-40B4-BE49-F238E27FC236}">
              <a16:creationId xmlns:a16="http://schemas.microsoft.com/office/drawing/2014/main" id="{EEB8A623-FDE9-4F87-A3A2-EAD2B9E7EE8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1" name="CasellaDiTesto 270">
          <a:extLst>
            <a:ext uri="{FF2B5EF4-FFF2-40B4-BE49-F238E27FC236}">
              <a16:creationId xmlns:a16="http://schemas.microsoft.com/office/drawing/2014/main" id="{5C9874EB-F96B-461D-B142-FA53EB94FB57}"/>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2" name="CasellaDiTesto 271">
          <a:extLst>
            <a:ext uri="{FF2B5EF4-FFF2-40B4-BE49-F238E27FC236}">
              <a16:creationId xmlns:a16="http://schemas.microsoft.com/office/drawing/2014/main" id="{3FF964B4-AAE6-4008-B130-C7E5B60ED16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3" name="CasellaDiTesto 272">
          <a:extLst>
            <a:ext uri="{FF2B5EF4-FFF2-40B4-BE49-F238E27FC236}">
              <a16:creationId xmlns:a16="http://schemas.microsoft.com/office/drawing/2014/main" id="{59693C2C-EA75-4DB7-869B-4BABA2CF34B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4" name="CasellaDiTesto 273">
          <a:extLst>
            <a:ext uri="{FF2B5EF4-FFF2-40B4-BE49-F238E27FC236}">
              <a16:creationId xmlns:a16="http://schemas.microsoft.com/office/drawing/2014/main" id="{D10FCEDE-A34E-415D-84AF-BC9F0089CC61}"/>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5" name="CasellaDiTesto 274">
          <a:extLst>
            <a:ext uri="{FF2B5EF4-FFF2-40B4-BE49-F238E27FC236}">
              <a16:creationId xmlns:a16="http://schemas.microsoft.com/office/drawing/2014/main" id="{33E69977-B8DD-45EA-8193-66619360E0A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6" name="CasellaDiTesto 275">
          <a:extLst>
            <a:ext uri="{FF2B5EF4-FFF2-40B4-BE49-F238E27FC236}">
              <a16:creationId xmlns:a16="http://schemas.microsoft.com/office/drawing/2014/main" id="{CF89F3C1-DD49-4A64-9730-2796E472BA8F}"/>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7" name="CasellaDiTesto 276">
          <a:extLst>
            <a:ext uri="{FF2B5EF4-FFF2-40B4-BE49-F238E27FC236}">
              <a16:creationId xmlns:a16="http://schemas.microsoft.com/office/drawing/2014/main" id="{266C35EF-BEEF-4AA1-A3F5-75AD54DD6F38}"/>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8" name="CasellaDiTesto 277">
          <a:extLst>
            <a:ext uri="{FF2B5EF4-FFF2-40B4-BE49-F238E27FC236}">
              <a16:creationId xmlns:a16="http://schemas.microsoft.com/office/drawing/2014/main" id="{6D19E136-40D0-4454-98B7-692AD6884AD1}"/>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9" name="CasellaDiTesto 278">
          <a:extLst>
            <a:ext uri="{FF2B5EF4-FFF2-40B4-BE49-F238E27FC236}">
              <a16:creationId xmlns:a16="http://schemas.microsoft.com/office/drawing/2014/main" id="{ADC48490-441B-42E4-ABF9-B8543AA081E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80" name="CasellaDiTesto 279">
          <a:extLst>
            <a:ext uri="{FF2B5EF4-FFF2-40B4-BE49-F238E27FC236}">
              <a16:creationId xmlns:a16="http://schemas.microsoft.com/office/drawing/2014/main" id="{9D4B4E03-905E-43C2-A002-70BD2A0BC944}"/>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81" name="CasellaDiTesto 280">
          <a:extLst>
            <a:ext uri="{FF2B5EF4-FFF2-40B4-BE49-F238E27FC236}">
              <a16:creationId xmlns:a16="http://schemas.microsoft.com/office/drawing/2014/main" id="{7456EB92-2A9F-4444-9310-EBD03C7CDAC3}"/>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82" name="CasellaDiTesto 281">
          <a:extLst>
            <a:ext uri="{FF2B5EF4-FFF2-40B4-BE49-F238E27FC236}">
              <a16:creationId xmlns:a16="http://schemas.microsoft.com/office/drawing/2014/main" id="{372B2A07-73A3-497D-9E83-9EDCB1D41970}"/>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83" name="CasellaDiTesto 282">
          <a:extLst>
            <a:ext uri="{FF2B5EF4-FFF2-40B4-BE49-F238E27FC236}">
              <a16:creationId xmlns:a16="http://schemas.microsoft.com/office/drawing/2014/main" id="{B358AF2B-6631-45AF-8F9E-BB285C7493E8}"/>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84" name="CasellaDiTesto 283">
          <a:extLst>
            <a:ext uri="{FF2B5EF4-FFF2-40B4-BE49-F238E27FC236}">
              <a16:creationId xmlns:a16="http://schemas.microsoft.com/office/drawing/2014/main" id="{16C7EFF5-1A49-4075-848B-E278FBDB2E98}"/>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85" name="CasellaDiTesto 284">
          <a:extLst>
            <a:ext uri="{FF2B5EF4-FFF2-40B4-BE49-F238E27FC236}">
              <a16:creationId xmlns:a16="http://schemas.microsoft.com/office/drawing/2014/main" id="{5BB59F8D-D2CA-4ADE-BF6E-1E7E1F9C6100}"/>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86" name="CasellaDiTesto 285">
          <a:extLst>
            <a:ext uri="{FF2B5EF4-FFF2-40B4-BE49-F238E27FC236}">
              <a16:creationId xmlns:a16="http://schemas.microsoft.com/office/drawing/2014/main" id="{0387939B-A8DB-4096-B3C3-FF6B88B4C523}"/>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287" name="CasellaDiTesto 286">
          <a:extLst>
            <a:ext uri="{FF2B5EF4-FFF2-40B4-BE49-F238E27FC236}">
              <a16:creationId xmlns:a16="http://schemas.microsoft.com/office/drawing/2014/main" id="{0996F6AF-619D-4549-926E-5E820A19708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288" name="CasellaDiTesto 287">
          <a:extLst>
            <a:ext uri="{FF2B5EF4-FFF2-40B4-BE49-F238E27FC236}">
              <a16:creationId xmlns:a16="http://schemas.microsoft.com/office/drawing/2014/main" id="{B12CF8C2-D145-41B6-A90D-E37258AE151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289" name="CasellaDiTesto 288">
          <a:extLst>
            <a:ext uri="{FF2B5EF4-FFF2-40B4-BE49-F238E27FC236}">
              <a16:creationId xmlns:a16="http://schemas.microsoft.com/office/drawing/2014/main" id="{E9114EAA-640B-4E94-BDEB-7B219BF79BD8}"/>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0" name="CasellaDiTesto 289">
          <a:extLst>
            <a:ext uri="{FF2B5EF4-FFF2-40B4-BE49-F238E27FC236}">
              <a16:creationId xmlns:a16="http://schemas.microsoft.com/office/drawing/2014/main" id="{C243833F-0E29-4B6F-A18C-212AAEAE3FD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1" name="CasellaDiTesto 290">
          <a:extLst>
            <a:ext uri="{FF2B5EF4-FFF2-40B4-BE49-F238E27FC236}">
              <a16:creationId xmlns:a16="http://schemas.microsoft.com/office/drawing/2014/main" id="{3BFA79E7-1984-4F7D-AEF7-D556B4846E8D}"/>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2" name="CasellaDiTesto 291">
          <a:extLst>
            <a:ext uri="{FF2B5EF4-FFF2-40B4-BE49-F238E27FC236}">
              <a16:creationId xmlns:a16="http://schemas.microsoft.com/office/drawing/2014/main" id="{4F8D162F-1427-4438-A78C-8451EC46DEEF}"/>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3" name="CasellaDiTesto 292">
          <a:extLst>
            <a:ext uri="{FF2B5EF4-FFF2-40B4-BE49-F238E27FC236}">
              <a16:creationId xmlns:a16="http://schemas.microsoft.com/office/drawing/2014/main" id="{63A99392-B036-400D-955E-3A9DADEBE4EA}"/>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4" name="CasellaDiTesto 293">
          <a:extLst>
            <a:ext uri="{FF2B5EF4-FFF2-40B4-BE49-F238E27FC236}">
              <a16:creationId xmlns:a16="http://schemas.microsoft.com/office/drawing/2014/main" id="{CFCB4FE1-0FD0-4437-9EA9-56B9877ACB5B}"/>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5" name="CasellaDiTesto 294">
          <a:extLst>
            <a:ext uri="{FF2B5EF4-FFF2-40B4-BE49-F238E27FC236}">
              <a16:creationId xmlns:a16="http://schemas.microsoft.com/office/drawing/2014/main" id="{DE7EC2A9-3C96-43D4-8307-EEA1D666B0A7}"/>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296" name="CasellaDiTesto 295">
          <a:extLst>
            <a:ext uri="{FF2B5EF4-FFF2-40B4-BE49-F238E27FC236}">
              <a16:creationId xmlns:a16="http://schemas.microsoft.com/office/drawing/2014/main" id="{E48009B0-A6FA-485D-B1BA-E9626DAE09C1}"/>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297" name="CasellaDiTesto 296">
          <a:extLst>
            <a:ext uri="{FF2B5EF4-FFF2-40B4-BE49-F238E27FC236}">
              <a16:creationId xmlns:a16="http://schemas.microsoft.com/office/drawing/2014/main" id="{A8DF3F1F-B631-41B1-9DC4-0C480FC9C2A6}"/>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298" name="CasellaDiTesto 297">
          <a:extLst>
            <a:ext uri="{FF2B5EF4-FFF2-40B4-BE49-F238E27FC236}">
              <a16:creationId xmlns:a16="http://schemas.microsoft.com/office/drawing/2014/main" id="{BF65BE0D-F18E-4625-BCBB-B4900AA6409F}"/>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9" name="CasellaDiTesto 298">
          <a:extLst>
            <a:ext uri="{FF2B5EF4-FFF2-40B4-BE49-F238E27FC236}">
              <a16:creationId xmlns:a16="http://schemas.microsoft.com/office/drawing/2014/main" id="{05AD21D3-EBDD-45FC-9C25-CC68BD313A76}"/>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300" name="CasellaDiTesto 299">
          <a:extLst>
            <a:ext uri="{FF2B5EF4-FFF2-40B4-BE49-F238E27FC236}">
              <a16:creationId xmlns:a16="http://schemas.microsoft.com/office/drawing/2014/main" id="{280F0F72-7D85-4360-8AD6-C6DC42A12100}"/>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301" name="CasellaDiTesto 300">
          <a:extLst>
            <a:ext uri="{FF2B5EF4-FFF2-40B4-BE49-F238E27FC236}">
              <a16:creationId xmlns:a16="http://schemas.microsoft.com/office/drawing/2014/main" id="{6AFC617E-8736-4A2E-A3C4-AB09956963D7}"/>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302" name="CasellaDiTesto 301">
          <a:extLst>
            <a:ext uri="{FF2B5EF4-FFF2-40B4-BE49-F238E27FC236}">
              <a16:creationId xmlns:a16="http://schemas.microsoft.com/office/drawing/2014/main" id="{36DEDD4D-74C5-4A14-8F9D-10B3997537F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303" name="CasellaDiTesto 302">
          <a:extLst>
            <a:ext uri="{FF2B5EF4-FFF2-40B4-BE49-F238E27FC236}">
              <a16:creationId xmlns:a16="http://schemas.microsoft.com/office/drawing/2014/main" id="{B8E48DBA-678A-454D-8243-0F1DFD0CF0B1}"/>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304" name="CasellaDiTesto 303">
          <a:extLst>
            <a:ext uri="{FF2B5EF4-FFF2-40B4-BE49-F238E27FC236}">
              <a16:creationId xmlns:a16="http://schemas.microsoft.com/office/drawing/2014/main" id="{F886D439-C7CF-4AE1-8B4A-7A976D5CC12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05" name="CasellaDiTesto 304">
          <a:extLst>
            <a:ext uri="{FF2B5EF4-FFF2-40B4-BE49-F238E27FC236}">
              <a16:creationId xmlns:a16="http://schemas.microsoft.com/office/drawing/2014/main" id="{ECC38599-596E-4716-879D-F6B0D31B3447}"/>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06" name="CasellaDiTesto 305">
          <a:extLst>
            <a:ext uri="{FF2B5EF4-FFF2-40B4-BE49-F238E27FC236}">
              <a16:creationId xmlns:a16="http://schemas.microsoft.com/office/drawing/2014/main" id="{60B8A928-8CA6-4D6D-8F91-0D7D38CF07CD}"/>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07" name="CasellaDiTesto 306">
          <a:extLst>
            <a:ext uri="{FF2B5EF4-FFF2-40B4-BE49-F238E27FC236}">
              <a16:creationId xmlns:a16="http://schemas.microsoft.com/office/drawing/2014/main" id="{4C4649EC-F52D-4600-8DDE-85AB9B13E1EF}"/>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08" name="CasellaDiTesto 307">
          <a:extLst>
            <a:ext uri="{FF2B5EF4-FFF2-40B4-BE49-F238E27FC236}">
              <a16:creationId xmlns:a16="http://schemas.microsoft.com/office/drawing/2014/main" id="{97858610-6F7F-41BC-89C9-3AC97D56F92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09" name="CasellaDiTesto 308">
          <a:extLst>
            <a:ext uri="{FF2B5EF4-FFF2-40B4-BE49-F238E27FC236}">
              <a16:creationId xmlns:a16="http://schemas.microsoft.com/office/drawing/2014/main" id="{B712F254-6B34-40B1-9B75-0A48277AD287}"/>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10" name="CasellaDiTesto 309">
          <a:extLst>
            <a:ext uri="{FF2B5EF4-FFF2-40B4-BE49-F238E27FC236}">
              <a16:creationId xmlns:a16="http://schemas.microsoft.com/office/drawing/2014/main" id="{2B5C1F14-AF49-4F05-AF76-7C61281EF8F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11" name="CasellaDiTesto 310">
          <a:extLst>
            <a:ext uri="{FF2B5EF4-FFF2-40B4-BE49-F238E27FC236}">
              <a16:creationId xmlns:a16="http://schemas.microsoft.com/office/drawing/2014/main" id="{FAC145E9-6CA8-4B7A-9696-8E9F38DB0D5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12" name="CasellaDiTesto 311">
          <a:extLst>
            <a:ext uri="{FF2B5EF4-FFF2-40B4-BE49-F238E27FC236}">
              <a16:creationId xmlns:a16="http://schemas.microsoft.com/office/drawing/2014/main" id="{D9AADBE9-BCB1-4A97-89F7-E3C5BA1B1615}"/>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13" name="CasellaDiTesto 312">
          <a:extLst>
            <a:ext uri="{FF2B5EF4-FFF2-40B4-BE49-F238E27FC236}">
              <a16:creationId xmlns:a16="http://schemas.microsoft.com/office/drawing/2014/main" id="{5007CB40-0134-43C9-BB97-B4B066A3E3E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14" name="CasellaDiTesto 313">
          <a:extLst>
            <a:ext uri="{FF2B5EF4-FFF2-40B4-BE49-F238E27FC236}">
              <a16:creationId xmlns:a16="http://schemas.microsoft.com/office/drawing/2014/main" id="{21147999-CBE6-4AD6-AB59-785DD220813C}"/>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15" name="CasellaDiTesto 314">
          <a:extLst>
            <a:ext uri="{FF2B5EF4-FFF2-40B4-BE49-F238E27FC236}">
              <a16:creationId xmlns:a16="http://schemas.microsoft.com/office/drawing/2014/main" id="{7A3A4A63-04D6-414D-B474-E092BD467D4E}"/>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16" name="CasellaDiTesto 315">
          <a:extLst>
            <a:ext uri="{FF2B5EF4-FFF2-40B4-BE49-F238E27FC236}">
              <a16:creationId xmlns:a16="http://schemas.microsoft.com/office/drawing/2014/main" id="{08AB8631-1797-4AFB-8800-B80ECC39A9D8}"/>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317" name="CasellaDiTesto 316">
          <a:extLst>
            <a:ext uri="{FF2B5EF4-FFF2-40B4-BE49-F238E27FC236}">
              <a16:creationId xmlns:a16="http://schemas.microsoft.com/office/drawing/2014/main" id="{02D3C523-B6A6-40B0-8267-F0BD26E014AC}"/>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318" name="CasellaDiTesto 317">
          <a:extLst>
            <a:ext uri="{FF2B5EF4-FFF2-40B4-BE49-F238E27FC236}">
              <a16:creationId xmlns:a16="http://schemas.microsoft.com/office/drawing/2014/main" id="{C7196BD5-B173-4CBC-AE9E-C86160E7BCC4}"/>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319" name="CasellaDiTesto 318">
          <a:extLst>
            <a:ext uri="{FF2B5EF4-FFF2-40B4-BE49-F238E27FC236}">
              <a16:creationId xmlns:a16="http://schemas.microsoft.com/office/drawing/2014/main" id="{DEF7AACA-B17C-474E-81EB-DF9698A6F31F}"/>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320" name="CasellaDiTesto 319">
          <a:extLst>
            <a:ext uri="{FF2B5EF4-FFF2-40B4-BE49-F238E27FC236}">
              <a16:creationId xmlns:a16="http://schemas.microsoft.com/office/drawing/2014/main" id="{35CB892B-FDB6-4789-BBA2-926D4C13ABE6}"/>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321" name="CasellaDiTesto 320">
          <a:extLst>
            <a:ext uri="{FF2B5EF4-FFF2-40B4-BE49-F238E27FC236}">
              <a16:creationId xmlns:a16="http://schemas.microsoft.com/office/drawing/2014/main" id="{A627B24F-98BB-40EA-AD42-507721F5690E}"/>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322" name="CasellaDiTesto 321">
          <a:extLst>
            <a:ext uri="{FF2B5EF4-FFF2-40B4-BE49-F238E27FC236}">
              <a16:creationId xmlns:a16="http://schemas.microsoft.com/office/drawing/2014/main" id="{5504853E-328E-438F-998F-E61A03B2C9DA}"/>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23" name="CasellaDiTesto 322">
          <a:extLst>
            <a:ext uri="{FF2B5EF4-FFF2-40B4-BE49-F238E27FC236}">
              <a16:creationId xmlns:a16="http://schemas.microsoft.com/office/drawing/2014/main" id="{1BD7379B-5F24-42F6-A550-33BBE53CAE53}"/>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24" name="CasellaDiTesto 323">
          <a:extLst>
            <a:ext uri="{FF2B5EF4-FFF2-40B4-BE49-F238E27FC236}">
              <a16:creationId xmlns:a16="http://schemas.microsoft.com/office/drawing/2014/main" id="{CAD3B602-5903-40F9-B357-C47B8CA2E485}"/>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25" name="CasellaDiTesto 324">
          <a:extLst>
            <a:ext uri="{FF2B5EF4-FFF2-40B4-BE49-F238E27FC236}">
              <a16:creationId xmlns:a16="http://schemas.microsoft.com/office/drawing/2014/main" id="{BFE4D39E-4F42-4EF1-BA10-0B8A9B2F51E1}"/>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26" name="CasellaDiTesto 325">
          <a:extLst>
            <a:ext uri="{FF2B5EF4-FFF2-40B4-BE49-F238E27FC236}">
              <a16:creationId xmlns:a16="http://schemas.microsoft.com/office/drawing/2014/main" id="{E6E64F88-A61B-4F1C-9587-85E3177E2092}"/>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27" name="CasellaDiTesto 326">
          <a:extLst>
            <a:ext uri="{FF2B5EF4-FFF2-40B4-BE49-F238E27FC236}">
              <a16:creationId xmlns:a16="http://schemas.microsoft.com/office/drawing/2014/main" id="{369A77D0-D1BC-4DC0-A9C1-301537CC44E4}"/>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28" name="CasellaDiTesto 327">
          <a:extLst>
            <a:ext uri="{FF2B5EF4-FFF2-40B4-BE49-F238E27FC236}">
              <a16:creationId xmlns:a16="http://schemas.microsoft.com/office/drawing/2014/main" id="{82B4D1E4-11F0-42DA-80AB-DB69594BC37F}"/>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29" name="CasellaDiTesto 328">
          <a:extLst>
            <a:ext uri="{FF2B5EF4-FFF2-40B4-BE49-F238E27FC236}">
              <a16:creationId xmlns:a16="http://schemas.microsoft.com/office/drawing/2014/main" id="{F0102BA1-C2AB-447E-BD35-681B5403401D}"/>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30" name="CasellaDiTesto 329">
          <a:extLst>
            <a:ext uri="{FF2B5EF4-FFF2-40B4-BE49-F238E27FC236}">
              <a16:creationId xmlns:a16="http://schemas.microsoft.com/office/drawing/2014/main" id="{CFF5087D-8295-415D-AC91-E165F1018A47}"/>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31" name="CasellaDiTesto 330">
          <a:extLst>
            <a:ext uri="{FF2B5EF4-FFF2-40B4-BE49-F238E27FC236}">
              <a16:creationId xmlns:a16="http://schemas.microsoft.com/office/drawing/2014/main" id="{34A3F6D8-DFA5-49F2-978E-7076E1087E72}"/>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32" name="CasellaDiTesto 331">
          <a:extLst>
            <a:ext uri="{FF2B5EF4-FFF2-40B4-BE49-F238E27FC236}">
              <a16:creationId xmlns:a16="http://schemas.microsoft.com/office/drawing/2014/main" id="{F9F20B34-3F3B-4FE8-B590-06856D7C16A2}"/>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33" name="CasellaDiTesto 332">
          <a:extLst>
            <a:ext uri="{FF2B5EF4-FFF2-40B4-BE49-F238E27FC236}">
              <a16:creationId xmlns:a16="http://schemas.microsoft.com/office/drawing/2014/main" id="{234E0E12-F945-497C-9B49-7E23A28325DE}"/>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34" name="CasellaDiTesto 333">
          <a:extLst>
            <a:ext uri="{FF2B5EF4-FFF2-40B4-BE49-F238E27FC236}">
              <a16:creationId xmlns:a16="http://schemas.microsoft.com/office/drawing/2014/main" id="{3BAA9912-B8D1-43C6-AAC4-0BAF7B550FBD}"/>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35" name="CasellaDiTesto 334">
          <a:extLst>
            <a:ext uri="{FF2B5EF4-FFF2-40B4-BE49-F238E27FC236}">
              <a16:creationId xmlns:a16="http://schemas.microsoft.com/office/drawing/2014/main" id="{C06D2087-A5B7-4F59-B3A9-C9AD7EB7BAFF}"/>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36" name="CasellaDiTesto 335">
          <a:extLst>
            <a:ext uri="{FF2B5EF4-FFF2-40B4-BE49-F238E27FC236}">
              <a16:creationId xmlns:a16="http://schemas.microsoft.com/office/drawing/2014/main" id="{2990F1AC-22A8-439B-90DB-94D4D5D2894B}"/>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37" name="CasellaDiTesto 336">
          <a:extLst>
            <a:ext uri="{FF2B5EF4-FFF2-40B4-BE49-F238E27FC236}">
              <a16:creationId xmlns:a16="http://schemas.microsoft.com/office/drawing/2014/main" id="{48BCC0E3-D242-44A3-852F-3F47280941B7}"/>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338" name="CasellaDiTesto 337">
          <a:extLst>
            <a:ext uri="{FF2B5EF4-FFF2-40B4-BE49-F238E27FC236}">
              <a16:creationId xmlns:a16="http://schemas.microsoft.com/office/drawing/2014/main" id="{A6198838-A720-4F0E-9A29-10A5B8F313B8}"/>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339" name="CasellaDiTesto 338">
          <a:extLst>
            <a:ext uri="{FF2B5EF4-FFF2-40B4-BE49-F238E27FC236}">
              <a16:creationId xmlns:a16="http://schemas.microsoft.com/office/drawing/2014/main" id="{7A76B72B-76AC-42CE-A04C-2066FEA6CF7F}"/>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340" name="CasellaDiTesto 339">
          <a:extLst>
            <a:ext uri="{FF2B5EF4-FFF2-40B4-BE49-F238E27FC236}">
              <a16:creationId xmlns:a16="http://schemas.microsoft.com/office/drawing/2014/main" id="{FE1E650D-986A-43FD-AF05-602640AEE6CA}"/>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1" name="CasellaDiTesto 340">
          <a:extLst>
            <a:ext uri="{FF2B5EF4-FFF2-40B4-BE49-F238E27FC236}">
              <a16:creationId xmlns:a16="http://schemas.microsoft.com/office/drawing/2014/main" id="{BDF0B34F-DE0C-4250-B8B1-A26DA2E722B5}"/>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2" name="CasellaDiTesto 341">
          <a:extLst>
            <a:ext uri="{FF2B5EF4-FFF2-40B4-BE49-F238E27FC236}">
              <a16:creationId xmlns:a16="http://schemas.microsoft.com/office/drawing/2014/main" id="{01DB91D5-DCA5-41C6-AACC-77021752E10E}"/>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3" name="CasellaDiTesto 342">
          <a:extLst>
            <a:ext uri="{FF2B5EF4-FFF2-40B4-BE49-F238E27FC236}">
              <a16:creationId xmlns:a16="http://schemas.microsoft.com/office/drawing/2014/main" id="{6BB74857-F1FF-4F97-9E58-37B1FEF6C9AC}"/>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4" name="CasellaDiTesto 343">
          <a:extLst>
            <a:ext uri="{FF2B5EF4-FFF2-40B4-BE49-F238E27FC236}">
              <a16:creationId xmlns:a16="http://schemas.microsoft.com/office/drawing/2014/main" id="{C3958354-F20A-4F1E-93BF-B3F0EBECB8D4}"/>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5" name="CasellaDiTesto 344">
          <a:extLst>
            <a:ext uri="{FF2B5EF4-FFF2-40B4-BE49-F238E27FC236}">
              <a16:creationId xmlns:a16="http://schemas.microsoft.com/office/drawing/2014/main" id="{CFA2CBB7-843B-42E1-833A-848124451E15}"/>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6" name="CasellaDiTesto 345">
          <a:extLst>
            <a:ext uri="{FF2B5EF4-FFF2-40B4-BE49-F238E27FC236}">
              <a16:creationId xmlns:a16="http://schemas.microsoft.com/office/drawing/2014/main" id="{EA141C90-0D67-4B21-B389-F60F7468258F}"/>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7" name="CasellaDiTesto 346">
          <a:extLst>
            <a:ext uri="{FF2B5EF4-FFF2-40B4-BE49-F238E27FC236}">
              <a16:creationId xmlns:a16="http://schemas.microsoft.com/office/drawing/2014/main" id="{E2F78EA7-E8C0-4580-ADE6-A03DA6B25ECD}"/>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8" name="CasellaDiTesto 347">
          <a:extLst>
            <a:ext uri="{FF2B5EF4-FFF2-40B4-BE49-F238E27FC236}">
              <a16:creationId xmlns:a16="http://schemas.microsoft.com/office/drawing/2014/main" id="{7015840C-17D5-4B6B-B5E0-7C92BCA80CFF}"/>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9" name="CasellaDiTesto 348">
          <a:extLst>
            <a:ext uri="{FF2B5EF4-FFF2-40B4-BE49-F238E27FC236}">
              <a16:creationId xmlns:a16="http://schemas.microsoft.com/office/drawing/2014/main" id="{D8EF0A26-71E5-40C7-9BEB-8D9F13C0BF4C}"/>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50" name="CasellaDiTesto 349">
          <a:extLst>
            <a:ext uri="{FF2B5EF4-FFF2-40B4-BE49-F238E27FC236}">
              <a16:creationId xmlns:a16="http://schemas.microsoft.com/office/drawing/2014/main" id="{FE955EA9-6819-4009-B92E-D69DFA1CB0A3}"/>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51" name="CasellaDiTesto 350">
          <a:extLst>
            <a:ext uri="{FF2B5EF4-FFF2-40B4-BE49-F238E27FC236}">
              <a16:creationId xmlns:a16="http://schemas.microsoft.com/office/drawing/2014/main" id="{4512D25C-5D81-46F4-B2E8-AEACFA5FA1D1}"/>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52" name="CasellaDiTesto 351">
          <a:extLst>
            <a:ext uri="{FF2B5EF4-FFF2-40B4-BE49-F238E27FC236}">
              <a16:creationId xmlns:a16="http://schemas.microsoft.com/office/drawing/2014/main" id="{BCD31A7B-5B55-470D-92BC-4B4DF10F6C5B}"/>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53" name="CasellaDiTesto 352">
          <a:extLst>
            <a:ext uri="{FF2B5EF4-FFF2-40B4-BE49-F238E27FC236}">
              <a16:creationId xmlns:a16="http://schemas.microsoft.com/office/drawing/2014/main" id="{C34A7745-FE1B-40E3-9E4A-F254B8604F6D}"/>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54" name="CasellaDiTesto 353">
          <a:extLst>
            <a:ext uri="{FF2B5EF4-FFF2-40B4-BE49-F238E27FC236}">
              <a16:creationId xmlns:a16="http://schemas.microsoft.com/office/drawing/2014/main" id="{8FA6AEA1-241B-4544-975A-775A86B7DF91}"/>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55" name="CasellaDiTesto 354">
          <a:extLst>
            <a:ext uri="{FF2B5EF4-FFF2-40B4-BE49-F238E27FC236}">
              <a16:creationId xmlns:a16="http://schemas.microsoft.com/office/drawing/2014/main" id="{F1AACD00-575B-4F08-B1CE-9ADF50FD5BBE}"/>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56" name="CasellaDiTesto 355">
          <a:extLst>
            <a:ext uri="{FF2B5EF4-FFF2-40B4-BE49-F238E27FC236}">
              <a16:creationId xmlns:a16="http://schemas.microsoft.com/office/drawing/2014/main" id="{0C57E577-6A61-40AE-B85E-3A9D877806A2}"/>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57" name="CasellaDiTesto 356">
          <a:extLst>
            <a:ext uri="{FF2B5EF4-FFF2-40B4-BE49-F238E27FC236}">
              <a16:creationId xmlns:a16="http://schemas.microsoft.com/office/drawing/2014/main" id="{8BC072AD-538E-4E36-AB76-2FFF852F34F1}"/>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58" name="CasellaDiTesto 357">
          <a:extLst>
            <a:ext uri="{FF2B5EF4-FFF2-40B4-BE49-F238E27FC236}">
              <a16:creationId xmlns:a16="http://schemas.microsoft.com/office/drawing/2014/main" id="{8C273EAE-50E3-438F-B7B4-57CA4FC976BE}"/>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59" name="CasellaDiTesto 358">
          <a:extLst>
            <a:ext uri="{FF2B5EF4-FFF2-40B4-BE49-F238E27FC236}">
              <a16:creationId xmlns:a16="http://schemas.microsoft.com/office/drawing/2014/main" id="{12E61C70-B55C-4131-BF60-4F08933A6B1C}"/>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60" name="CasellaDiTesto 359">
          <a:extLst>
            <a:ext uri="{FF2B5EF4-FFF2-40B4-BE49-F238E27FC236}">
              <a16:creationId xmlns:a16="http://schemas.microsoft.com/office/drawing/2014/main" id="{BE06D638-C5F0-400D-9A62-97569AC7C319}"/>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61" name="CasellaDiTesto 360">
          <a:extLst>
            <a:ext uri="{FF2B5EF4-FFF2-40B4-BE49-F238E27FC236}">
              <a16:creationId xmlns:a16="http://schemas.microsoft.com/office/drawing/2014/main" id="{561DF45F-27ED-4B96-9E8D-8E8ED6828451}"/>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62" name="CasellaDiTesto 361">
          <a:extLst>
            <a:ext uri="{FF2B5EF4-FFF2-40B4-BE49-F238E27FC236}">
              <a16:creationId xmlns:a16="http://schemas.microsoft.com/office/drawing/2014/main" id="{50FAAF60-F83F-413C-BC3E-17A6BE0584D2}"/>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63" name="CasellaDiTesto 362">
          <a:extLst>
            <a:ext uri="{FF2B5EF4-FFF2-40B4-BE49-F238E27FC236}">
              <a16:creationId xmlns:a16="http://schemas.microsoft.com/office/drawing/2014/main" id="{F129110C-8FF7-4732-B7E2-D9A7B8C94B84}"/>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64" name="CasellaDiTesto 363">
          <a:extLst>
            <a:ext uri="{FF2B5EF4-FFF2-40B4-BE49-F238E27FC236}">
              <a16:creationId xmlns:a16="http://schemas.microsoft.com/office/drawing/2014/main" id="{46E74901-2237-46EF-9C27-D6714034F51B}"/>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65" name="CasellaDiTesto 364">
          <a:extLst>
            <a:ext uri="{FF2B5EF4-FFF2-40B4-BE49-F238E27FC236}">
              <a16:creationId xmlns:a16="http://schemas.microsoft.com/office/drawing/2014/main" id="{1B781C0F-1E1F-4409-9BB0-E547932CD6F8}"/>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66" name="CasellaDiTesto 365">
          <a:extLst>
            <a:ext uri="{FF2B5EF4-FFF2-40B4-BE49-F238E27FC236}">
              <a16:creationId xmlns:a16="http://schemas.microsoft.com/office/drawing/2014/main" id="{62F7F0AF-2DAD-4080-A11B-2AC8A33BC8E4}"/>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67" name="CasellaDiTesto 366">
          <a:extLst>
            <a:ext uri="{FF2B5EF4-FFF2-40B4-BE49-F238E27FC236}">
              <a16:creationId xmlns:a16="http://schemas.microsoft.com/office/drawing/2014/main" id="{BBAF0BDE-9A75-43C1-8494-AF7950DA3DFD}"/>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68" name="CasellaDiTesto 367">
          <a:extLst>
            <a:ext uri="{FF2B5EF4-FFF2-40B4-BE49-F238E27FC236}">
              <a16:creationId xmlns:a16="http://schemas.microsoft.com/office/drawing/2014/main" id="{8447E7AC-FECE-4988-BBAF-2EFE6F2DCE9F}"/>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69" name="CasellaDiTesto 368">
          <a:extLst>
            <a:ext uri="{FF2B5EF4-FFF2-40B4-BE49-F238E27FC236}">
              <a16:creationId xmlns:a16="http://schemas.microsoft.com/office/drawing/2014/main" id="{C28D83C3-716E-4528-B7FF-896A4A29CD92}"/>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70" name="CasellaDiTesto 369">
          <a:extLst>
            <a:ext uri="{FF2B5EF4-FFF2-40B4-BE49-F238E27FC236}">
              <a16:creationId xmlns:a16="http://schemas.microsoft.com/office/drawing/2014/main" id="{3F0676F1-1D6B-4328-9E7C-81582157C637}"/>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71" name="CasellaDiTesto 370">
          <a:extLst>
            <a:ext uri="{FF2B5EF4-FFF2-40B4-BE49-F238E27FC236}">
              <a16:creationId xmlns:a16="http://schemas.microsoft.com/office/drawing/2014/main" id="{78735AF2-60A0-4BF3-8002-48D71B2DA76F}"/>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72" name="CasellaDiTesto 371">
          <a:extLst>
            <a:ext uri="{FF2B5EF4-FFF2-40B4-BE49-F238E27FC236}">
              <a16:creationId xmlns:a16="http://schemas.microsoft.com/office/drawing/2014/main" id="{848BCC5F-649F-48EF-B9D0-73096C7647EC}"/>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73" name="CasellaDiTesto 372">
          <a:extLst>
            <a:ext uri="{FF2B5EF4-FFF2-40B4-BE49-F238E27FC236}">
              <a16:creationId xmlns:a16="http://schemas.microsoft.com/office/drawing/2014/main" id="{AFBA5A5B-8166-4F6C-BD7A-3CEDE4E856A8}"/>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74" name="CasellaDiTesto 373">
          <a:extLst>
            <a:ext uri="{FF2B5EF4-FFF2-40B4-BE49-F238E27FC236}">
              <a16:creationId xmlns:a16="http://schemas.microsoft.com/office/drawing/2014/main" id="{86C2F0B1-275D-48A5-B9BB-D8F1927A0170}"/>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75" name="CasellaDiTesto 374">
          <a:extLst>
            <a:ext uri="{FF2B5EF4-FFF2-40B4-BE49-F238E27FC236}">
              <a16:creationId xmlns:a16="http://schemas.microsoft.com/office/drawing/2014/main" id="{17E49C99-A53A-4BDF-8E54-3B8398E522A4}"/>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76" name="CasellaDiTesto 375">
          <a:extLst>
            <a:ext uri="{FF2B5EF4-FFF2-40B4-BE49-F238E27FC236}">
              <a16:creationId xmlns:a16="http://schemas.microsoft.com/office/drawing/2014/main" id="{6CE65615-7F4F-41A0-B8FC-ACF31F15BB77}"/>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77" name="CasellaDiTesto 376">
          <a:extLst>
            <a:ext uri="{FF2B5EF4-FFF2-40B4-BE49-F238E27FC236}">
              <a16:creationId xmlns:a16="http://schemas.microsoft.com/office/drawing/2014/main" id="{BB88FF2F-B026-496E-B259-678D44138883}"/>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78" name="CasellaDiTesto 377">
          <a:extLst>
            <a:ext uri="{FF2B5EF4-FFF2-40B4-BE49-F238E27FC236}">
              <a16:creationId xmlns:a16="http://schemas.microsoft.com/office/drawing/2014/main" id="{4E3CFBAC-7DB6-4E63-98E7-FCB037A6CC29}"/>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79" name="CasellaDiTesto 378">
          <a:extLst>
            <a:ext uri="{FF2B5EF4-FFF2-40B4-BE49-F238E27FC236}">
              <a16:creationId xmlns:a16="http://schemas.microsoft.com/office/drawing/2014/main" id="{47062EF8-C875-4AB4-BC45-3ECDFB8C0519}"/>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80" name="CasellaDiTesto 379">
          <a:extLst>
            <a:ext uri="{FF2B5EF4-FFF2-40B4-BE49-F238E27FC236}">
              <a16:creationId xmlns:a16="http://schemas.microsoft.com/office/drawing/2014/main" id="{0A62C5C5-98E2-49D1-86ED-C3D1A55B1891}"/>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81" name="CasellaDiTesto 380">
          <a:extLst>
            <a:ext uri="{FF2B5EF4-FFF2-40B4-BE49-F238E27FC236}">
              <a16:creationId xmlns:a16="http://schemas.microsoft.com/office/drawing/2014/main" id="{A419DE8C-2FF0-4571-A9AD-422F0AA9A01C}"/>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82" name="CasellaDiTesto 381">
          <a:extLst>
            <a:ext uri="{FF2B5EF4-FFF2-40B4-BE49-F238E27FC236}">
              <a16:creationId xmlns:a16="http://schemas.microsoft.com/office/drawing/2014/main" id="{511EC27B-5503-4976-8707-2D094745F725}"/>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83" name="CasellaDiTesto 382">
          <a:extLst>
            <a:ext uri="{FF2B5EF4-FFF2-40B4-BE49-F238E27FC236}">
              <a16:creationId xmlns:a16="http://schemas.microsoft.com/office/drawing/2014/main" id="{528F5A80-DE22-455B-AAD1-73B990D9F118}"/>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84" name="CasellaDiTesto 383">
          <a:extLst>
            <a:ext uri="{FF2B5EF4-FFF2-40B4-BE49-F238E27FC236}">
              <a16:creationId xmlns:a16="http://schemas.microsoft.com/office/drawing/2014/main" id="{54CE0785-04C4-484E-B51C-F7AB05925E72}"/>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85" name="CasellaDiTesto 384">
          <a:extLst>
            <a:ext uri="{FF2B5EF4-FFF2-40B4-BE49-F238E27FC236}">
              <a16:creationId xmlns:a16="http://schemas.microsoft.com/office/drawing/2014/main" id="{34895017-FF46-4979-8F79-1F82B8AD1ADF}"/>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86" name="CasellaDiTesto 385">
          <a:extLst>
            <a:ext uri="{FF2B5EF4-FFF2-40B4-BE49-F238E27FC236}">
              <a16:creationId xmlns:a16="http://schemas.microsoft.com/office/drawing/2014/main" id="{96078DC7-21A6-4B90-AE95-9A8A5A04CEF5}"/>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87" name="CasellaDiTesto 386">
          <a:extLst>
            <a:ext uri="{FF2B5EF4-FFF2-40B4-BE49-F238E27FC236}">
              <a16:creationId xmlns:a16="http://schemas.microsoft.com/office/drawing/2014/main" id="{F4404E2F-3ADF-4F11-851A-005065AA6900}"/>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88" name="CasellaDiTesto 387">
          <a:extLst>
            <a:ext uri="{FF2B5EF4-FFF2-40B4-BE49-F238E27FC236}">
              <a16:creationId xmlns:a16="http://schemas.microsoft.com/office/drawing/2014/main" id="{FCA1AAA9-C637-4A71-A4EF-1C3EAEE4E02C}"/>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89" name="CasellaDiTesto 388">
          <a:extLst>
            <a:ext uri="{FF2B5EF4-FFF2-40B4-BE49-F238E27FC236}">
              <a16:creationId xmlns:a16="http://schemas.microsoft.com/office/drawing/2014/main" id="{947C77DA-D50D-4234-99BA-BA55F8C836A4}"/>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90" name="CasellaDiTesto 389">
          <a:extLst>
            <a:ext uri="{FF2B5EF4-FFF2-40B4-BE49-F238E27FC236}">
              <a16:creationId xmlns:a16="http://schemas.microsoft.com/office/drawing/2014/main" id="{5B8315E1-1BAC-4A33-B0CD-7DBA960AF27C}"/>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91" name="CasellaDiTesto 390">
          <a:extLst>
            <a:ext uri="{FF2B5EF4-FFF2-40B4-BE49-F238E27FC236}">
              <a16:creationId xmlns:a16="http://schemas.microsoft.com/office/drawing/2014/main" id="{3A316F6F-4223-4B3F-A102-4BBC10A551AD}"/>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92" name="CasellaDiTesto 391">
          <a:extLst>
            <a:ext uri="{FF2B5EF4-FFF2-40B4-BE49-F238E27FC236}">
              <a16:creationId xmlns:a16="http://schemas.microsoft.com/office/drawing/2014/main" id="{FA6409FB-6C54-4A2F-AB71-96FA9E7D214D}"/>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93" name="CasellaDiTesto 392">
          <a:extLst>
            <a:ext uri="{FF2B5EF4-FFF2-40B4-BE49-F238E27FC236}">
              <a16:creationId xmlns:a16="http://schemas.microsoft.com/office/drawing/2014/main" id="{0AC1C4F4-8075-4753-AE52-108761F8771F}"/>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94" name="CasellaDiTesto 393">
          <a:extLst>
            <a:ext uri="{FF2B5EF4-FFF2-40B4-BE49-F238E27FC236}">
              <a16:creationId xmlns:a16="http://schemas.microsoft.com/office/drawing/2014/main" id="{195CC32D-A10B-4891-842E-A0C021C75E30}"/>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95" name="CasellaDiTesto 394">
          <a:extLst>
            <a:ext uri="{FF2B5EF4-FFF2-40B4-BE49-F238E27FC236}">
              <a16:creationId xmlns:a16="http://schemas.microsoft.com/office/drawing/2014/main" id="{8CAF1152-0BDF-4DEC-A3E7-6890C9ABD7F0}"/>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96" name="CasellaDiTesto 395">
          <a:extLst>
            <a:ext uri="{FF2B5EF4-FFF2-40B4-BE49-F238E27FC236}">
              <a16:creationId xmlns:a16="http://schemas.microsoft.com/office/drawing/2014/main" id="{CA5D181D-08C3-43BF-91C5-8662B69DA51E}"/>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97" name="CasellaDiTesto 396">
          <a:extLst>
            <a:ext uri="{FF2B5EF4-FFF2-40B4-BE49-F238E27FC236}">
              <a16:creationId xmlns:a16="http://schemas.microsoft.com/office/drawing/2014/main" id="{4FE77449-966A-4B4A-A013-20F44C22F23A}"/>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98" name="CasellaDiTesto 397">
          <a:extLst>
            <a:ext uri="{FF2B5EF4-FFF2-40B4-BE49-F238E27FC236}">
              <a16:creationId xmlns:a16="http://schemas.microsoft.com/office/drawing/2014/main" id="{61E82B35-1987-4AC4-9E57-C465267EA9B1}"/>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99" name="CasellaDiTesto 398">
          <a:extLst>
            <a:ext uri="{FF2B5EF4-FFF2-40B4-BE49-F238E27FC236}">
              <a16:creationId xmlns:a16="http://schemas.microsoft.com/office/drawing/2014/main" id="{B4261C1A-652C-4AA0-B015-0620F63AE644}"/>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00" name="CasellaDiTesto 399">
          <a:extLst>
            <a:ext uri="{FF2B5EF4-FFF2-40B4-BE49-F238E27FC236}">
              <a16:creationId xmlns:a16="http://schemas.microsoft.com/office/drawing/2014/main" id="{1712A0FA-1A1E-46E2-A4B6-EF2DEF54C803}"/>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1" name="CasellaDiTesto 400">
          <a:extLst>
            <a:ext uri="{FF2B5EF4-FFF2-40B4-BE49-F238E27FC236}">
              <a16:creationId xmlns:a16="http://schemas.microsoft.com/office/drawing/2014/main" id="{8DD35A05-4C5B-46B2-BAF6-3ADB9B8F4369}"/>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2" name="CasellaDiTesto 401">
          <a:extLst>
            <a:ext uri="{FF2B5EF4-FFF2-40B4-BE49-F238E27FC236}">
              <a16:creationId xmlns:a16="http://schemas.microsoft.com/office/drawing/2014/main" id="{82E27959-E42B-4A89-A27C-F4CDE38F1AFE}"/>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3" name="CasellaDiTesto 402">
          <a:extLst>
            <a:ext uri="{FF2B5EF4-FFF2-40B4-BE49-F238E27FC236}">
              <a16:creationId xmlns:a16="http://schemas.microsoft.com/office/drawing/2014/main" id="{EF7D9D40-B7BF-47AD-9CAB-D776D95D6FA8}"/>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4" name="CasellaDiTesto 403">
          <a:extLst>
            <a:ext uri="{FF2B5EF4-FFF2-40B4-BE49-F238E27FC236}">
              <a16:creationId xmlns:a16="http://schemas.microsoft.com/office/drawing/2014/main" id="{BEDC0229-617D-40EE-B718-256D984B7DD4}"/>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5" name="CasellaDiTesto 404">
          <a:extLst>
            <a:ext uri="{FF2B5EF4-FFF2-40B4-BE49-F238E27FC236}">
              <a16:creationId xmlns:a16="http://schemas.microsoft.com/office/drawing/2014/main" id="{B3D5FE61-F383-43E6-B44A-B3E12B1E77F6}"/>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6" name="CasellaDiTesto 405">
          <a:extLst>
            <a:ext uri="{FF2B5EF4-FFF2-40B4-BE49-F238E27FC236}">
              <a16:creationId xmlns:a16="http://schemas.microsoft.com/office/drawing/2014/main" id="{BB941645-8452-458A-9A62-490FC56A30E9}"/>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7" name="CasellaDiTesto 406">
          <a:extLst>
            <a:ext uri="{FF2B5EF4-FFF2-40B4-BE49-F238E27FC236}">
              <a16:creationId xmlns:a16="http://schemas.microsoft.com/office/drawing/2014/main" id="{58F2103B-93FC-481E-93BE-7423F4B85C16}"/>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8" name="CasellaDiTesto 407">
          <a:extLst>
            <a:ext uri="{FF2B5EF4-FFF2-40B4-BE49-F238E27FC236}">
              <a16:creationId xmlns:a16="http://schemas.microsoft.com/office/drawing/2014/main" id="{55987459-4F06-4BAF-BDE3-FC4CE306D589}"/>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9" name="CasellaDiTesto 408">
          <a:extLst>
            <a:ext uri="{FF2B5EF4-FFF2-40B4-BE49-F238E27FC236}">
              <a16:creationId xmlns:a16="http://schemas.microsoft.com/office/drawing/2014/main" id="{DF1F3A24-B97D-4B31-A77C-4A16AD0BFF33}"/>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10" name="CasellaDiTesto 409">
          <a:extLst>
            <a:ext uri="{FF2B5EF4-FFF2-40B4-BE49-F238E27FC236}">
              <a16:creationId xmlns:a16="http://schemas.microsoft.com/office/drawing/2014/main" id="{90F5D5FF-9D3D-4D3B-B06A-8F5D59A6E6BB}"/>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11" name="CasellaDiTesto 410">
          <a:extLst>
            <a:ext uri="{FF2B5EF4-FFF2-40B4-BE49-F238E27FC236}">
              <a16:creationId xmlns:a16="http://schemas.microsoft.com/office/drawing/2014/main" id="{31EB67B6-7D01-4AF5-8F84-445AD28E97EB}"/>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12" name="CasellaDiTesto 411">
          <a:extLst>
            <a:ext uri="{FF2B5EF4-FFF2-40B4-BE49-F238E27FC236}">
              <a16:creationId xmlns:a16="http://schemas.microsoft.com/office/drawing/2014/main" id="{8455A511-AD02-45A1-B917-90A10417245E}"/>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3" name="CasellaDiTesto 412">
          <a:extLst>
            <a:ext uri="{FF2B5EF4-FFF2-40B4-BE49-F238E27FC236}">
              <a16:creationId xmlns:a16="http://schemas.microsoft.com/office/drawing/2014/main" id="{469775D2-6231-4AAC-8449-4F30C31D6E00}"/>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4" name="CasellaDiTesto 413">
          <a:extLst>
            <a:ext uri="{FF2B5EF4-FFF2-40B4-BE49-F238E27FC236}">
              <a16:creationId xmlns:a16="http://schemas.microsoft.com/office/drawing/2014/main" id="{BD97FEB6-2146-456F-812B-068A5829846C}"/>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5" name="CasellaDiTesto 414">
          <a:extLst>
            <a:ext uri="{FF2B5EF4-FFF2-40B4-BE49-F238E27FC236}">
              <a16:creationId xmlns:a16="http://schemas.microsoft.com/office/drawing/2014/main" id="{8F3D9502-B867-4C5F-87C0-50C7FDF8B413}"/>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6" name="CasellaDiTesto 415">
          <a:extLst>
            <a:ext uri="{FF2B5EF4-FFF2-40B4-BE49-F238E27FC236}">
              <a16:creationId xmlns:a16="http://schemas.microsoft.com/office/drawing/2014/main" id="{413B22FD-922F-4429-B9B5-F463A59BE99D}"/>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7" name="CasellaDiTesto 416">
          <a:extLst>
            <a:ext uri="{FF2B5EF4-FFF2-40B4-BE49-F238E27FC236}">
              <a16:creationId xmlns:a16="http://schemas.microsoft.com/office/drawing/2014/main" id="{79B35B93-A8B9-43A0-93D7-8E596725F197}"/>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8" name="CasellaDiTesto 417">
          <a:extLst>
            <a:ext uri="{FF2B5EF4-FFF2-40B4-BE49-F238E27FC236}">
              <a16:creationId xmlns:a16="http://schemas.microsoft.com/office/drawing/2014/main" id="{232D9A38-FE80-484D-81AA-62B2AC286C52}"/>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9" name="CasellaDiTesto 418">
          <a:extLst>
            <a:ext uri="{FF2B5EF4-FFF2-40B4-BE49-F238E27FC236}">
              <a16:creationId xmlns:a16="http://schemas.microsoft.com/office/drawing/2014/main" id="{937E7817-8CB3-4B7F-BE30-C6298CD08294}"/>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0" name="CasellaDiTesto 419">
          <a:extLst>
            <a:ext uri="{FF2B5EF4-FFF2-40B4-BE49-F238E27FC236}">
              <a16:creationId xmlns:a16="http://schemas.microsoft.com/office/drawing/2014/main" id="{F15FC234-086F-41B7-B994-F28FCA9ACCD4}"/>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1" name="CasellaDiTesto 420">
          <a:extLst>
            <a:ext uri="{FF2B5EF4-FFF2-40B4-BE49-F238E27FC236}">
              <a16:creationId xmlns:a16="http://schemas.microsoft.com/office/drawing/2014/main" id="{7A4820E6-7A55-4F27-86AD-3F97177A611B}"/>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2" name="CasellaDiTesto 421">
          <a:extLst>
            <a:ext uri="{FF2B5EF4-FFF2-40B4-BE49-F238E27FC236}">
              <a16:creationId xmlns:a16="http://schemas.microsoft.com/office/drawing/2014/main" id="{50D6CBAC-7A73-42F9-A68B-C4294195BFD9}"/>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3" name="CasellaDiTesto 422">
          <a:extLst>
            <a:ext uri="{FF2B5EF4-FFF2-40B4-BE49-F238E27FC236}">
              <a16:creationId xmlns:a16="http://schemas.microsoft.com/office/drawing/2014/main" id="{2A60B48A-B4DD-4BAB-9ACB-7DE323F23EDC}"/>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4" name="CasellaDiTesto 423">
          <a:extLst>
            <a:ext uri="{FF2B5EF4-FFF2-40B4-BE49-F238E27FC236}">
              <a16:creationId xmlns:a16="http://schemas.microsoft.com/office/drawing/2014/main" id="{B8FCD67C-1055-4C3D-A016-578FFAC59B97}"/>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5" name="CasellaDiTesto 424">
          <a:extLst>
            <a:ext uri="{FF2B5EF4-FFF2-40B4-BE49-F238E27FC236}">
              <a16:creationId xmlns:a16="http://schemas.microsoft.com/office/drawing/2014/main" id="{A9ABC1F7-CDB7-4462-BC5A-56D95C415E9B}"/>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6" name="CasellaDiTesto 425">
          <a:extLst>
            <a:ext uri="{FF2B5EF4-FFF2-40B4-BE49-F238E27FC236}">
              <a16:creationId xmlns:a16="http://schemas.microsoft.com/office/drawing/2014/main" id="{7B7EC440-9F62-4960-B46B-5DE3F793A255}"/>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7" name="CasellaDiTesto 426">
          <a:extLst>
            <a:ext uri="{FF2B5EF4-FFF2-40B4-BE49-F238E27FC236}">
              <a16:creationId xmlns:a16="http://schemas.microsoft.com/office/drawing/2014/main" id="{B8F436FD-EA69-4662-90D9-EA0D64725392}"/>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8" name="CasellaDiTesto 427">
          <a:extLst>
            <a:ext uri="{FF2B5EF4-FFF2-40B4-BE49-F238E27FC236}">
              <a16:creationId xmlns:a16="http://schemas.microsoft.com/office/drawing/2014/main" id="{0085BCCB-93CC-468D-B91E-03C4541EF6C0}"/>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9" name="CasellaDiTesto 428">
          <a:extLst>
            <a:ext uri="{FF2B5EF4-FFF2-40B4-BE49-F238E27FC236}">
              <a16:creationId xmlns:a16="http://schemas.microsoft.com/office/drawing/2014/main" id="{E3559903-FA9C-4D3C-AD9F-D704338886A8}"/>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30" name="CasellaDiTesto 429">
          <a:extLst>
            <a:ext uri="{FF2B5EF4-FFF2-40B4-BE49-F238E27FC236}">
              <a16:creationId xmlns:a16="http://schemas.microsoft.com/office/drawing/2014/main" id="{11825ADE-B7BA-4E7E-AE62-D40C7DECA95A}"/>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31" name="CasellaDiTesto 430">
          <a:extLst>
            <a:ext uri="{FF2B5EF4-FFF2-40B4-BE49-F238E27FC236}">
              <a16:creationId xmlns:a16="http://schemas.microsoft.com/office/drawing/2014/main" id="{ABC4B99D-F2A4-4D3D-AE5B-B47F6BFAF654}"/>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32" name="CasellaDiTesto 431">
          <a:extLst>
            <a:ext uri="{FF2B5EF4-FFF2-40B4-BE49-F238E27FC236}">
              <a16:creationId xmlns:a16="http://schemas.microsoft.com/office/drawing/2014/main" id="{5C4AB773-4C07-4FCC-B942-CDCB355D620C}"/>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33" name="CasellaDiTesto 432">
          <a:extLst>
            <a:ext uri="{FF2B5EF4-FFF2-40B4-BE49-F238E27FC236}">
              <a16:creationId xmlns:a16="http://schemas.microsoft.com/office/drawing/2014/main" id="{5E4AB1FC-12E6-45D0-B94A-6D98F600CA41}"/>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34" name="CasellaDiTesto 433">
          <a:extLst>
            <a:ext uri="{FF2B5EF4-FFF2-40B4-BE49-F238E27FC236}">
              <a16:creationId xmlns:a16="http://schemas.microsoft.com/office/drawing/2014/main" id="{0F206D2D-E1E7-47D2-895B-6D00534C899C}"/>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35" name="CasellaDiTesto 434">
          <a:extLst>
            <a:ext uri="{FF2B5EF4-FFF2-40B4-BE49-F238E27FC236}">
              <a16:creationId xmlns:a16="http://schemas.microsoft.com/office/drawing/2014/main" id="{F1CBCE4A-CE7D-450E-B796-FDC887394ABB}"/>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36" name="CasellaDiTesto 435">
          <a:extLst>
            <a:ext uri="{FF2B5EF4-FFF2-40B4-BE49-F238E27FC236}">
              <a16:creationId xmlns:a16="http://schemas.microsoft.com/office/drawing/2014/main" id="{42F5AA43-8EA6-49C9-8838-A1FF8D1939B7}"/>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437" name="CasellaDiTesto 436">
          <a:extLst>
            <a:ext uri="{FF2B5EF4-FFF2-40B4-BE49-F238E27FC236}">
              <a16:creationId xmlns:a16="http://schemas.microsoft.com/office/drawing/2014/main" id="{A1D4EED2-8B84-41C6-8A59-C77C64A7E64C}"/>
            </a:ext>
          </a:extLst>
        </xdr:cNvPr>
        <xdr:cNvSpPr txBox="1"/>
      </xdr:nvSpPr>
      <xdr:spPr>
        <a:xfrm>
          <a:off x="14705239" y="1764866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438" name="CasellaDiTesto 437">
          <a:extLst>
            <a:ext uri="{FF2B5EF4-FFF2-40B4-BE49-F238E27FC236}">
              <a16:creationId xmlns:a16="http://schemas.microsoft.com/office/drawing/2014/main" id="{0697A4B0-9F28-4104-BCEE-839972AD2519}"/>
            </a:ext>
          </a:extLst>
        </xdr:cNvPr>
        <xdr:cNvSpPr txBox="1"/>
      </xdr:nvSpPr>
      <xdr:spPr>
        <a:xfrm>
          <a:off x="14705239" y="1764866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439" name="CasellaDiTesto 438">
          <a:extLst>
            <a:ext uri="{FF2B5EF4-FFF2-40B4-BE49-F238E27FC236}">
              <a16:creationId xmlns:a16="http://schemas.microsoft.com/office/drawing/2014/main" id="{FB94B653-C98C-4BE4-81F3-FA3FCD9204DC}"/>
            </a:ext>
          </a:extLst>
        </xdr:cNvPr>
        <xdr:cNvSpPr txBox="1"/>
      </xdr:nvSpPr>
      <xdr:spPr>
        <a:xfrm>
          <a:off x="14705239" y="1764866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440" name="CasellaDiTesto 439">
          <a:extLst>
            <a:ext uri="{FF2B5EF4-FFF2-40B4-BE49-F238E27FC236}">
              <a16:creationId xmlns:a16="http://schemas.microsoft.com/office/drawing/2014/main" id="{FBB5CDC4-C53F-4976-8C0F-D144DBB581A9}"/>
            </a:ext>
          </a:extLst>
        </xdr:cNvPr>
        <xdr:cNvSpPr txBox="1"/>
      </xdr:nvSpPr>
      <xdr:spPr>
        <a:xfrm>
          <a:off x="14705239" y="22910550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441" name="CasellaDiTesto 440">
          <a:extLst>
            <a:ext uri="{FF2B5EF4-FFF2-40B4-BE49-F238E27FC236}">
              <a16:creationId xmlns:a16="http://schemas.microsoft.com/office/drawing/2014/main" id="{C6ECEBBF-0ADF-4F41-B28D-6BFC25F6A132}"/>
            </a:ext>
          </a:extLst>
        </xdr:cNvPr>
        <xdr:cNvSpPr txBox="1"/>
      </xdr:nvSpPr>
      <xdr:spPr>
        <a:xfrm>
          <a:off x="14705239" y="22910550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442" name="CasellaDiTesto 441">
          <a:extLst>
            <a:ext uri="{FF2B5EF4-FFF2-40B4-BE49-F238E27FC236}">
              <a16:creationId xmlns:a16="http://schemas.microsoft.com/office/drawing/2014/main" id="{9101F591-D864-46B5-8236-28DA0167DD77}"/>
            </a:ext>
          </a:extLst>
        </xdr:cNvPr>
        <xdr:cNvSpPr txBox="1"/>
      </xdr:nvSpPr>
      <xdr:spPr>
        <a:xfrm>
          <a:off x="14705239" y="22910550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443" name="CasellaDiTesto 442">
          <a:extLst>
            <a:ext uri="{FF2B5EF4-FFF2-40B4-BE49-F238E27FC236}">
              <a16:creationId xmlns:a16="http://schemas.microsoft.com/office/drawing/2014/main" id="{36566656-22F6-4FDE-AD08-3ABC3D963C10}"/>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444" name="CasellaDiTesto 443">
          <a:extLst>
            <a:ext uri="{FF2B5EF4-FFF2-40B4-BE49-F238E27FC236}">
              <a16:creationId xmlns:a16="http://schemas.microsoft.com/office/drawing/2014/main" id="{5DAAAE0B-22C9-427D-84D3-A632BABA3495}"/>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445" name="CasellaDiTesto 444">
          <a:extLst>
            <a:ext uri="{FF2B5EF4-FFF2-40B4-BE49-F238E27FC236}">
              <a16:creationId xmlns:a16="http://schemas.microsoft.com/office/drawing/2014/main" id="{4A8ACF21-2870-45E8-B8AC-9886AC12DCBD}"/>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446" name="CasellaDiTesto 445">
          <a:extLst>
            <a:ext uri="{FF2B5EF4-FFF2-40B4-BE49-F238E27FC236}">
              <a16:creationId xmlns:a16="http://schemas.microsoft.com/office/drawing/2014/main" id="{3C635F1A-3447-4507-BF5E-5B0CBBA214F0}"/>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447" name="CasellaDiTesto 446">
          <a:extLst>
            <a:ext uri="{FF2B5EF4-FFF2-40B4-BE49-F238E27FC236}">
              <a16:creationId xmlns:a16="http://schemas.microsoft.com/office/drawing/2014/main" id="{4F9BC12A-9501-4145-9F99-B240A3718264}"/>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448" name="CasellaDiTesto 447">
          <a:extLst>
            <a:ext uri="{FF2B5EF4-FFF2-40B4-BE49-F238E27FC236}">
              <a16:creationId xmlns:a16="http://schemas.microsoft.com/office/drawing/2014/main" id="{CFF62DC8-D1E4-4C06-B3CE-1CA8F6B4581C}"/>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449" name="CasellaDiTesto 448">
          <a:extLst>
            <a:ext uri="{FF2B5EF4-FFF2-40B4-BE49-F238E27FC236}">
              <a16:creationId xmlns:a16="http://schemas.microsoft.com/office/drawing/2014/main" id="{D826F645-4162-4385-A08F-DD582C7901B8}"/>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450" name="CasellaDiTesto 449">
          <a:extLst>
            <a:ext uri="{FF2B5EF4-FFF2-40B4-BE49-F238E27FC236}">
              <a16:creationId xmlns:a16="http://schemas.microsoft.com/office/drawing/2014/main" id="{F1EC5BD2-7C1D-43DC-AAAB-8902748E1F8E}"/>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451" name="CasellaDiTesto 450">
          <a:extLst>
            <a:ext uri="{FF2B5EF4-FFF2-40B4-BE49-F238E27FC236}">
              <a16:creationId xmlns:a16="http://schemas.microsoft.com/office/drawing/2014/main" id="{A4CD77EE-9CF0-44C9-BE65-D241F3FA9527}"/>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452" name="CasellaDiTesto 451">
          <a:extLst>
            <a:ext uri="{FF2B5EF4-FFF2-40B4-BE49-F238E27FC236}">
              <a16:creationId xmlns:a16="http://schemas.microsoft.com/office/drawing/2014/main" id="{1E5B728B-FCA1-4250-AD8E-E51EB71872F1}"/>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453" name="CasellaDiTesto 452">
          <a:extLst>
            <a:ext uri="{FF2B5EF4-FFF2-40B4-BE49-F238E27FC236}">
              <a16:creationId xmlns:a16="http://schemas.microsoft.com/office/drawing/2014/main" id="{5486A563-F3F9-4D2F-986F-60D8CCE89C9B}"/>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454" name="CasellaDiTesto 453">
          <a:extLst>
            <a:ext uri="{FF2B5EF4-FFF2-40B4-BE49-F238E27FC236}">
              <a16:creationId xmlns:a16="http://schemas.microsoft.com/office/drawing/2014/main" id="{EA488DEC-557C-4D74-BE4A-D59C12A16C94}"/>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455" name="CasellaDiTesto 454">
          <a:extLst>
            <a:ext uri="{FF2B5EF4-FFF2-40B4-BE49-F238E27FC236}">
              <a16:creationId xmlns:a16="http://schemas.microsoft.com/office/drawing/2014/main" id="{5C5A0BC0-8C78-43C8-BAF8-76B8DC6397C7}"/>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456" name="CasellaDiTesto 455">
          <a:extLst>
            <a:ext uri="{FF2B5EF4-FFF2-40B4-BE49-F238E27FC236}">
              <a16:creationId xmlns:a16="http://schemas.microsoft.com/office/drawing/2014/main" id="{AA347927-595D-4634-B7CB-16BB05BFBFF7}"/>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57" name="CasellaDiTesto 456">
          <a:extLst>
            <a:ext uri="{FF2B5EF4-FFF2-40B4-BE49-F238E27FC236}">
              <a16:creationId xmlns:a16="http://schemas.microsoft.com/office/drawing/2014/main" id="{7E6EB6FA-FF3D-47D0-9DC1-A382828017D8}"/>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58" name="CasellaDiTesto 457">
          <a:extLst>
            <a:ext uri="{FF2B5EF4-FFF2-40B4-BE49-F238E27FC236}">
              <a16:creationId xmlns:a16="http://schemas.microsoft.com/office/drawing/2014/main" id="{62B73783-8F82-495C-970B-7EAAFDA37EDE}"/>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59" name="CasellaDiTesto 458">
          <a:extLst>
            <a:ext uri="{FF2B5EF4-FFF2-40B4-BE49-F238E27FC236}">
              <a16:creationId xmlns:a16="http://schemas.microsoft.com/office/drawing/2014/main" id="{39D12F49-2D51-4DBD-BDD3-3B257279A5E5}"/>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60" name="CasellaDiTesto 459">
          <a:extLst>
            <a:ext uri="{FF2B5EF4-FFF2-40B4-BE49-F238E27FC236}">
              <a16:creationId xmlns:a16="http://schemas.microsoft.com/office/drawing/2014/main" id="{B7344D32-D1CE-4E89-8A42-3BA94C04F8BC}"/>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61" name="CasellaDiTesto 460">
          <a:extLst>
            <a:ext uri="{FF2B5EF4-FFF2-40B4-BE49-F238E27FC236}">
              <a16:creationId xmlns:a16="http://schemas.microsoft.com/office/drawing/2014/main" id="{13D284F7-C45A-4DE5-97F0-B67DFB9EF066}"/>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62" name="CasellaDiTesto 461">
          <a:extLst>
            <a:ext uri="{FF2B5EF4-FFF2-40B4-BE49-F238E27FC236}">
              <a16:creationId xmlns:a16="http://schemas.microsoft.com/office/drawing/2014/main" id="{052AC071-1AD9-4E0A-8DEC-5236B500DE6D}"/>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463" name="CasellaDiTesto 462">
          <a:extLst>
            <a:ext uri="{FF2B5EF4-FFF2-40B4-BE49-F238E27FC236}">
              <a16:creationId xmlns:a16="http://schemas.microsoft.com/office/drawing/2014/main" id="{ADF5EB7D-3EB6-4842-9578-5D68EE4BC1A9}"/>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464" name="CasellaDiTesto 463">
          <a:extLst>
            <a:ext uri="{FF2B5EF4-FFF2-40B4-BE49-F238E27FC236}">
              <a16:creationId xmlns:a16="http://schemas.microsoft.com/office/drawing/2014/main" id="{06B8FD1B-EB0E-4C42-A8CF-62E664805E29}"/>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465" name="CasellaDiTesto 464">
          <a:extLst>
            <a:ext uri="{FF2B5EF4-FFF2-40B4-BE49-F238E27FC236}">
              <a16:creationId xmlns:a16="http://schemas.microsoft.com/office/drawing/2014/main" id="{CC2DB843-40DF-48AA-8207-9DC78AACAD54}"/>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118</xdr:row>
      <xdr:rowOff>995362</xdr:rowOff>
    </xdr:from>
    <xdr:ext cx="65" cy="172227"/>
    <xdr:sp macro="" textlink="">
      <xdr:nvSpPr>
        <xdr:cNvPr id="466" name="CasellaDiTesto 465">
          <a:extLst>
            <a:ext uri="{FF2B5EF4-FFF2-40B4-BE49-F238E27FC236}">
              <a16:creationId xmlns:a16="http://schemas.microsoft.com/office/drawing/2014/main" id="{5BFFB3FF-4F4F-4556-BDF4-0DE96F87EA85}"/>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467" name="CasellaDiTesto 466">
          <a:extLst>
            <a:ext uri="{FF2B5EF4-FFF2-40B4-BE49-F238E27FC236}">
              <a16:creationId xmlns:a16="http://schemas.microsoft.com/office/drawing/2014/main" id="{A6B86928-AE3F-4283-B3D5-ED3BDE6FA7ED}"/>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118</xdr:row>
      <xdr:rowOff>995362</xdr:rowOff>
    </xdr:from>
    <xdr:ext cx="65" cy="172227"/>
    <xdr:sp macro="" textlink="">
      <xdr:nvSpPr>
        <xdr:cNvPr id="468" name="CasellaDiTesto 467">
          <a:extLst>
            <a:ext uri="{FF2B5EF4-FFF2-40B4-BE49-F238E27FC236}">
              <a16:creationId xmlns:a16="http://schemas.microsoft.com/office/drawing/2014/main" id="{3BD0D243-FD80-47E2-A7CF-6C4B06CE16E8}"/>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469" name="CasellaDiTesto 468">
          <a:extLst>
            <a:ext uri="{FF2B5EF4-FFF2-40B4-BE49-F238E27FC236}">
              <a16:creationId xmlns:a16="http://schemas.microsoft.com/office/drawing/2014/main" id="{3269C852-6024-44D7-9B16-3277A0D1E33D}"/>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118</xdr:row>
      <xdr:rowOff>995362</xdr:rowOff>
    </xdr:from>
    <xdr:ext cx="65" cy="172227"/>
    <xdr:sp macro="" textlink="">
      <xdr:nvSpPr>
        <xdr:cNvPr id="470" name="CasellaDiTesto 469">
          <a:extLst>
            <a:ext uri="{FF2B5EF4-FFF2-40B4-BE49-F238E27FC236}">
              <a16:creationId xmlns:a16="http://schemas.microsoft.com/office/drawing/2014/main" id="{9F5DF0FC-6B38-487F-90CA-8762F0C60038}"/>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471" name="CasellaDiTesto 470">
          <a:extLst>
            <a:ext uri="{FF2B5EF4-FFF2-40B4-BE49-F238E27FC236}">
              <a16:creationId xmlns:a16="http://schemas.microsoft.com/office/drawing/2014/main" id="{B50EC905-8884-486E-800C-0A43756AEC74}"/>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472" name="CasellaDiTesto 471">
          <a:extLst>
            <a:ext uri="{FF2B5EF4-FFF2-40B4-BE49-F238E27FC236}">
              <a16:creationId xmlns:a16="http://schemas.microsoft.com/office/drawing/2014/main" id="{AE1968B2-9D54-47FB-90E2-A14FD26B5505}"/>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473" name="CasellaDiTesto 472">
          <a:extLst>
            <a:ext uri="{FF2B5EF4-FFF2-40B4-BE49-F238E27FC236}">
              <a16:creationId xmlns:a16="http://schemas.microsoft.com/office/drawing/2014/main" id="{B40A0AB9-ABE8-4316-971C-0F00B352D253}"/>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474" name="CasellaDiTesto 473">
          <a:extLst>
            <a:ext uri="{FF2B5EF4-FFF2-40B4-BE49-F238E27FC236}">
              <a16:creationId xmlns:a16="http://schemas.microsoft.com/office/drawing/2014/main" id="{FB6608AA-1F45-47E4-84AE-A61BE0D34182}"/>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120</xdr:row>
      <xdr:rowOff>995362</xdr:rowOff>
    </xdr:from>
    <xdr:ext cx="65" cy="172227"/>
    <xdr:sp macro="" textlink="">
      <xdr:nvSpPr>
        <xdr:cNvPr id="475" name="CasellaDiTesto 474">
          <a:extLst>
            <a:ext uri="{FF2B5EF4-FFF2-40B4-BE49-F238E27FC236}">
              <a16:creationId xmlns:a16="http://schemas.microsoft.com/office/drawing/2014/main" id="{FE94DF13-97D2-477E-A67F-4C5E5E361C52}"/>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120</xdr:row>
      <xdr:rowOff>995362</xdr:rowOff>
    </xdr:from>
    <xdr:ext cx="65" cy="172227"/>
    <xdr:sp macro="" textlink="">
      <xdr:nvSpPr>
        <xdr:cNvPr id="476" name="CasellaDiTesto 475">
          <a:extLst>
            <a:ext uri="{FF2B5EF4-FFF2-40B4-BE49-F238E27FC236}">
              <a16:creationId xmlns:a16="http://schemas.microsoft.com/office/drawing/2014/main" id="{6C3330EB-A2A0-41E7-835C-387C5BD687EF}"/>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120</xdr:row>
      <xdr:rowOff>995362</xdr:rowOff>
    </xdr:from>
    <xdr:ext cx="65" cy="172227"/>
    <xdr:sp macro="" textlink="">
      <xdr:nvSpPr>
        <xdr:cNvPr id="477" name="CasellaDiTesto 476">
          <a:extLst>
            <a:ext uri="{FF2B5EF4-FFF2-40B4-BE49-F238E27FC236}">
              <a16:creationId xmlns:a16="http://schemas.microsoft.com/office/drawing/2014/main" id="{164A59CF-1969-45F1-9F4B-FC4810A7D879}"/>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125</xdr:row>
      <xdr:rowOff>995362</xdr:rowOff>
    </xdr:from>
    <xdr:ext cx="65" cy="172227"/>
    <xdr:sp macro="" textlink="">
      <xdr:nvSpPr>
        <xdr:cNvPr id="478" name="CasellaDiTesto 477">
          <a:extLst>
            <a:ext uri="{FF2B5EF4-FFF2-40B4-BE49-F238E27FC236}">
              <a16:creationId xmlns:a16="http://schemas.microsoft.com/office/drawing/2014/main" id="{5F9CFB4A-EF8F-4583-AF0E-16A68A48142F}"/>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125</xdr:row>
      <xdr:rowOff>995362</xdr:rowOff>
    </xdr:from>
    <xdr:ext cx="65" cy="172227"/>
    <xdr:sp macro="" textlink="">
      <xdr:nvSpPr>
        <xdr:cNvPr id="479" name="CasellaDiTesto 478">
          <a:extLst>
            <a:ext uri="{FF2B5EF4-FFF2-40B4-BE49-F238E27FC236}">
              <a16:creationId xmlns:a16="http://schemas.microsoft.com/office/drawing/2014/main" id="{346C9B42-39FD-45D6-9F8A-58A17567EE94}"/>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125</xdr:row>
      <xdr:rowOff>995362</xdr:rowOff>
    </xdr:from>
    <xdr:ext cx="65" cy="172227"/>
    <xdr:sp macro="" textlink="">
      <xdr:nvSpPr>
        <xdr:cNvPr id="480" name="CasellaDiTesto 479">
          <a:extLst>
            <a:ext uri="{FF2B5EF4-FFF2-40B4-BE49-F238E27FC236}">
              <a16:creationId xmlns:a16="http://schemas.microsoft.com/office/drawing/2014/main" id="{015F52C0-207B-4A88-8F79-06079A5A495C}"/>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125</xdr:row>
      <xdr:rowOff>995362</xdr:rowOff>
    </xdr:from>
    <xdr:ext cx="65" cy="172227"/>
    <xdr:sp macro="" textlink="">
      <xdr:nvSpPr>
        <xdr:cNvPr id="481" name="CasellaDiTesto 480">
          <a:extLst>
            <a:ext uri="{FF2B5EF4-FFF2-40B4-BE49-F238E27FC236}">
              <a16:creationId xmlns:a16="http://schemas.microsoft.com/office/drawing/2014/main" id="{B55968B0-050C-4195-B5BB-0B0E7B01664C}"/>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125</xdr:row>
      <xdr:rowOff>995362</xdr:rowOff>
    </xdr:from>
    <xdr:ext cx="65" cy="172227"/>
    <xdr:sp macro="" textlink="">
      <xdr:nvSpPr>
        <xdr:cNvPr id="482" name="CasellaDiTesto 481">
          <a:extLst>
            <a:ext uri="{FF2B5EF4-FFF2-40B4-BE49-F238E27FC236}">
              <a16:creationId xmlns:a16="http://schemas.microsoft.com/office/drawing/2014/main" id="{CA54FA6A-4EE3-4BFE-8CDD-822D5B5BB4CA}"/>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125</xdr:row>
      <xdr:rowOff>995362</xdr:rowOff>
    </xdr:from>
    <xdr:ext cx="65" cy="172227"/>
    <xdr:sp macro="" textlink="">
      <xdr:nvSpPr>
        <xdr:cNvPr id="483" name="CasellaDiTesto 482">
          <a:extLst>
            <a:ext uri="{FF2B5EF4-FFF2-40B4-BE49-F238E27FC236}">
              <a16:creationId xmlns:a16="http://schemas.microsoft.com/office/drawing/2014/main" id="{598F6D5C-9218-4133-9100-F6552B9478CF}"/>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484" name="CasellaDiTesto 483">
          <a:extLst>
            <a:ext uri="{FF2B5EF4-FFF2-40B4-BE49-F238E27FC236}">
              <a16:creationId xmlns:a16="http://schemas.microsoft.com/office/drawing/2014/main" id="{9D257200-C1A1-4438-BF67-84555B6B5905}"/>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485" name="CasellaDiTesto 484">
          <a:extLst>
            <a:ext uri="{FF2B5EF4-FFF2-40B4-BE49-F238E27FC236}">
              <a16:creationId xmlns:a16="http://schemas.microsoft.com/office/drawing/2014/main" id="{62FCA495-C5ED-4CF8-89D0-DAC45997D0B7}"/>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486" name="CasellaDiTesto 485">
          <a:extLst>
            <a:ext uri="{FF2B5EF4-FFF2-40B4-BE49-F238E27FC236}">
              <a16:creationId xmlns:a16="http://schemas.microsoft.com/office/drawing/2014/main" id="{64B1620F-CEE8-43ED-81F8-399307E52064}"/>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487" name="CasellaDiTesto 486">
          <a:extLst>
            <a:ext uri="{FF2B5EF4-FFF2-40B4-BE49-F238E27FC236}">
              <a16:creationId xmlns:a16="http://schemas.microsoft.com/office/drawing/2014/main" id="{936E8969-A403-4BB4-978D-BE58151E8F83}"/>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488" name="CasellaDiTesto 487">
          <a:extLst>
            <a:ext uri="{FF2B5EF4-FFF2-40B4-BE49-F238E27FC236}">
              <a16:creationId xmlns:a16="http://schemas.microsoft.com/office/drawing/2014/main" id="{19343826-EEDA-41E0-9230-43A867F04EA3}"/>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489" name="CasellaDiTesto 488">
          <a:extLst>
            <a:ext uri="{FF2B5EF4-FFF2-40B4-BE49-F238E27FC236}">
              <a16:creationId xmlns:a16="http://schemas.microsoft.com/office/drawing/2014/main" id="{D215F8BF-4C36-4C9C-92DE-3430A49C3EAF}"/>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490" name="CasellaDiTesto 489">
          <a:extLst>
            <a:ext uri="{FF2B5EF4-FFF2-40B4-BE49-F238E27FC236}">
              <a16:creationId xmlns:a16="http://schemas.microsoft.com/office/drawing/2014/main" id="{803528FD-0BE3-4475-8EE7-5DE26E1B7507}"/>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491" name="CasellaDiTesto 490">
          <a:extLst>
            <a:ext uri="{FF2B5EF4-FFF2-40B4-BE49-F238E27FC236}">
              <a16:creationId xmlns:a16="http://schemas.microsoft.com/office/drawing/2014/main" id="{78B2AD0D-D86A-475C-B1AA-F9D2ED85500B}"/>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492" name="CasellaDiTesto 491">
          <a:extLst>
            <a:ext uri="{FF2B5EF4-FFF2-40B4-BE49-F238E27FC236}">
              <a16:creationId xmlns:a16="http://schemas.microsoft.com/office/drawing/2014/main" id="{C91B3FFC-9291-4773-A6AB-B1E992CD8EAB}"/>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93" name="CasellaDiTesto 492">
          <a:extLst>
            <a:ext uri="{FF2B5EF4-FFF2-40B4-BE49-F238E27FC236}">
              <a16:creationId xmlns:a16="http://schemas.microsoft.com/office/drawing/2014/main" id="{85705B8C-0F4A-41B6-81C2-73A7DB4CA2B6}"/>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94" name="CasellaDiTesto 493">
          <a:extLst>
            <a:ext uri="{FF2B5EF4-FFF2-40B4-BE49-F238E27FC236}">
              <a16:creationId xmlns:a16="http://schemas.microsoft.com/office/drawing/2014/main" id="{B72770E0-4C8A-412D-BD2F-3443AA4658C8}"/>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95" name="CasellaDiTesto 494">
          <a:extLst>
            <a:ext uri="{FF2B5EF4-FFF2-40B4-BE49-F238E27FC236}">
              <a16:creationId xmlns:a16="http://schemas.microsoft.com/office/drawing/2014/main" id="{9D0520E4-B2B6-44F4-8CE9-2060572379CB}"/>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496" name="CasellaDiTesto 495">
          <a:extLst>
            <a:ext uri="{FF2B5EF4-FFF2-40B4-BE49-F238E27FC236}">
              <a16:creationId xmlns:a16="http://schemas.microsoft.com/office/drawing/2014/main" id="{C011DDFE-51FE-4AD8-8845-A54A4F6D011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497" name="CasellaDiTesto 496">
          <a:extLst>
            <a:ext uri="{FF2B5EF4-FFF2-40B4-BE49-F238E27FC236}">
              <a16:creationId xmlns:a16="http://schemas.microsoft.com/office/drawing/2014/main" id="{6B18DE2C-7DEC-4E04-9609-3313DA6F849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498" name="CasellaDiTesto 497">
          <a:extLst>
            <a:ext uri="{FF2B5EF4-FFF2-40B4-BE49-F238E27FC236}">
              <a16:creationId xmlns:a16="http://schemas.microsoft.com/office/drawing/2014/main" id="{B982EA0A-4557-4AD7-B629-DA43412BA3B4}"/>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499" name="CasellaDiTesto 498">
          <a:extLst>
            <a:ext uri="{FF2B5EF4-FFF2-40B4-BE49-F238E27FC236}">
              <a16:creationId xmlns:a16="http://schemas.microsoft.com/office/drawing/2014/main" id="{1149FFBE-40A0-4013-92F2-FC560B0BC77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500" name="CasellaDiTesto 499">
          <a:extLst>
            <a:ext uri="{FF2B5EF4-FFF2-40B4-BE49-F238E27FC236}">
              <a16:creationId xmlns:a16="http://schemas.microsoft.com/office/drawing/2014/main" id="{5894BDE2-6487-435E-9369-94647A21990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501" name="CasellaDiTesto 500">
          <a:extLst>
            <a:ext uri="{FF2B5EF4-FFF2-40B4-BE49-F238E27FC236}">
              <a16:creationId xmlns:a16="http://schemas.microsoft.com/office/drawing/2014/main" id="{F320E104-27CD-41DD-A28F-CB12363DAF89}"/>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502" name="CasellaDiTesto 501">
          <a:extLst>
            <a:ext uri="{FF2B5EF4-FFF2-40B4-BE49-F238E27FC236}">
              <a16:creationId xmlns:a16="http://schemas.microsoft.com/office/drawing/2014/main" id="{F18A7DF8-0CE4-4119-A751-91FE16D7F33D}"/>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503" name="CasellaDiTesto 502">
          <a:extLst>
            <a:ext uri="{FF2B5EF4-FFF2-40B4-BE49-F238E27FC236}">
              <a16:creationId xmlns:a16="http://schemas.microsoft.com/office/drawing/2014/main" id="{2518591D-88AA-48C2-9C56-7283FBC0579D}"/>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504" name="CasellaDiTesto 503">
          <a:extLst>
            <a:ext uri="{FF2B5EF4-FFF2-40B4-BE49-F238E27FC236}">
              <a16:creationId xmlns:a16="http://schemas.microsoft.com/office/drawing/2014/main" id="{B73E9170-6402-4C99-A0F5-60537818955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505" name="CasellaDiTesto 504">
          <a:extLst>
            <a:ext uri="{FF2B5EF4-FFF2-40B4-BE49-F238E27FC236}">
              <a16:creationId xmlns:a16="http://schemas.microsoft.com/office/drawing/2014/main" id="{6D0DF75D-70AA-4EAC-A0D7-8BB17E43BAD7}"/>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506" name="CasellaDiTesto 505">
          <a:extLst>
            <a:ext uri="{FF2B5EF4-FFF2-40B4-BE49-F238E27FC236}">
              <a16:creationId xmlns:a16="http://schemas.microsoft.com/office/drawing/2014/main" id="{2E3AA120-2ABC-4AF3-BB22-55A9F13E17CE}"/>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07" name="CasellaDiTesto 506">
          <a:extLst>
            <a:ext uri="{FF2B5EF4-FFF2-40B4-BE49-F238E27FC236}">
              <a16:creationId xmlns:a16="http://schemas.microsoft.com/office/drawing/2014/main" id="{7040D837-E79F-4966-B8D5-78EEE4840BA3}"/>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08" name="CasellaDiTesto 507">
          <a:extLst>
            <a:ext uri="{FF2B5EF4-FFF2-40B4-BE49-F238E27FC236}">
              <a16:creationId xmlns:a16="http://schemas.microsoft.com/office/drawing/2014/main" id="{7B9E5E23-1BDA-4277-95C0-8E38552D2D2F}"/>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09" name="CasellaDiTesto 508">
          <a:extLst>
            <a:ext uri="{FF2B5EF4-FFF2-40B4-BE49-F238E27FC236}">
              <a16:creationId xmlns:a16="http://schemas.microsoft.com/office/drawing/2014/main" id="{3F4D1E3B-89A5-474B-A617-E68ABA0ED70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10" name="CasellaDiTesto 509">
          <a:extLst>
            <a:ext uri="{FF2B5EF4-FFF2-40B4-BE49-F238E27FC236}">
              <a16:creationId xmlns:a16="http://schemas.microsoft.com/office/drawing/2014/main" id="{149E325A-68F1-4D5D-9233-24FB1D209BFE}"/>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11" name="CasellaDiTesto 510">
          <a:extLst>
            <a:ext uri="{FF2B5EF4-FFF2-40B4-BE49-F238E27FC236}">
              <a16:creationId xmlns:a16="http://schemas.microsoft.com/office/drawing/2014/main" id="{4E270C6A-ED5B-4191-97CD-A1984A3C4CFD}"/>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12" name="CasellaDiTesto 511">
          <a:extLst>
            <a:ext uri="{FF2B5EF4-FFF2-40B4-BE49-F238E27FC236}">
              <a16:creationId xmlns:a16="http://schemas.microsoft.com/office/drawing/2014/main" id="{A2BBEC59-F2B0-472F-AFC4-E923EE4B3DB7}"/>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13" name="CasellaDiTesto 512">
          <a:extLst>
            <a:ext uri="{FF2B5EF4-FFF2-40B4-BE49-F238E27FC236}">
              <a16:creationId xmlns:a16="http://schemas.microsoft.com/office/drawing/2014/main" id="{B7818587-10F9-4AD6-ACC3-B2ED9A557006}"/>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14" name="CasellaDiTesto 513">
          <a:extLst>
            <a:ext uri="{FF2B5EF4-FFF2-40B4-BE49-F238E27FC236}">
              <a16:creationId xmlns:a16="http://schemas.microsoft.com/office/drawing/2014/main" id="{3D179BFE-DF5C-44F3-9E56-3A7FAD62D62F}"/>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15" name="CasellaDiTesto 514">
          <a:extLst>
            <a:ext uri="{FF2B5EF4-FFF2-40B4-BE49-F238E27FC236}">
              <a16:creationId xmlns:a16="http://schemas.microsoft.com/office/drawing/2014/main" id="{D9814EBC-031A-4C26-A13B-AED616E93C3A}"/>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16" name="CasellaDiTesto 515">
          <a:extLst>
            <a:ext uri="{FF2B5EF4-FFF2-40B4-BE49-F238E27FC236}">
              <a16:creationId xmlns:a16="http://schemas.microsoft.com/office/drawing/2014/main" id="{AD08E75A-E477-4E74-8E6D-D1EED8423460}"/>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17" name="CasellaDiTesto 516">
          <a:extLst>
            <a:ext uri="{FF2B5EF4-FFF2-40B4-BE49-F238E27FC236}">
              <a16:creationId xmlns:a16="http://schemas.microsoft.com/office/drawing/2014/main" id="{A50F3F93-B65B-4040-AF91-D6A33A03B425}"/>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18" name="CasellaDiTesto 517">
          <a:extLst>
            <a:ext uri="{FF2B5EF4-FFF2-40B4-BE49-F238E27FC236}">
              <a16:creationId xmlns:a16="http://schemas.microsoft.com/office/drawing/2014/main" id="{084F2CFA-7EAB-4A29-9C27-103E8AD21C2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118</xdr:row>
      <xdr:rowOff>995362</xdr:rowOff>
    </xdr:from>
    <xdr:ext cx="65" cy="172227"/>
    <xdr:sp macro="" textlink="">
      <xdr:nvSpPr>
        <xdr:cNvPr id="519" name="CasellaDiTesto 518">
          <a:extLst>
            <a:ext uri="{FF2B5EF4-FFF2-40B4-BE49-F238E27FC236}">
              <a16:creationId xmlns:a16="http://schemas.microsoft.com/office/drawing/2014/main" id="{7126C616-2755-4A46-A8C1-10D211617B3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119</xdr:row>
      <xdr:rowOff>995362</xdr:rowOff>
    </xdr:from>
    <xdr:ext cx="65" cy="172227"/>
    <xdr:sp macro="" textlink="">
      <xdr:nvSpPr>
        <xdr:cNvPr id="520" name="CasellaDiTesto 519">
          <a:extLst>
            <a:ext uri="{FF2B5EF4-FFF2-40B4-BE49-F238E27FC236}">
              <a16:creationId xmlns:a16="http://schemas.microsoft.com/office/drawing/2014/main" id="{4D63EA73-048F-4D9A-B6F6-76CF05D868F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118</xdr:row>
      <xdr:rowOff>995362</xdr:rowOff>
    </xdr:from>
    <xdr:ext cx="65" cy="172227"/>
    <xdr:sp macro="" textlink="">
      <xdr:nvSpPr>
        <xdr:cNvPr id="521" name="CasellaDiTesto 520">
          <a:extLst>
            <a:ext uri="{FF2B5EF4-FFF2-40B4-BE49-F238E27FC236}">
              <a16:creationId xmlns:a16="http://schemas.microsoft.com/office/drawing/2014/main" id="{67F6CBFD-78CE-47E3-9E13-1ECBA4FD5691}"/>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119</xdr:row>
      <xdr:rowOff>995362</xdr:rowOff>
    </xdr:from>
    <xdr:ext cx="65" cy="172227"/>
    <xdr:sp macro="" textlink="">
      <xdr:nvSpPr>
        <xdr:cNvPr id="522" name="CasellaDiTesto 521">
          <a:extLst>
            <a:ext uri="{FF2B5EF4-FFF2-40B4-BE49-F238E27FC236}">
              <a16:creationId xmlns:a16="http://schemas.microsoft.com/office/drawing/2014/main" id="{7D0663BD-B83B-40B3-BB7D-8962C9B68A1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118</xdr:row>
      <xdr:rowOff>995362</xdr:rowOff>
    </xdr:from>
    <xdr:ext cx="65" cy="172227"/>
    <xdr:sp macro="" textlink="">
      <xdr:nvSpPr>
        <xdr:cNvPr id="523" name="CasellaDiTesto 522">
          <a:extLst>
            <a:ext uri="{FF2B5EF4-FFF2-40B4-BE49-F238E27FC236}">
              <a16:creationId xmlns:a16="http://schemas.microsoft.com/office/drawing/2014/main" id="{9E9E816E-7681-4E77-A1D9-E05443C5269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119</xdr:row>
      <xdr:rowOff>995362</xdr:rowOff>
    </xdr:from>
    <xdr:ext cx="65" cy="172227"/>
    <xdr:sp macro="" textlink="">
      <xdr:nvSpPr>
        <xdr:cNvPr id="524" name="CasellaDiTesto 523">
          <a:extLst>
            <a:ext uri="{FF2B5EF4-FFF2-40B4-BE49-F238E27FC236}">
              <a16:creationId xmlns:a16="http://schemas.microsoft.com/office/drawing/2014/main" id="{2CE1285C-4BB9-4E0A-999F-2E436B44B7F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119</xdr:row>
      <xdr:rowOff>995362</xdr:rowOff>
    </xdr:from>
    <xdr:ext cx="65" cy="172227"/>
    <xdr:sp macro="" textlink="">
      <xdr:nvSpPr>
        <xdr:cNvPr id="525" name="CasellaDiTesto 524">
          <a:extLst>
            <a:ext uri="{FF2B5EF4-FFF2-40B4-BE49-F238E27FC236}">
              <a16:creationId xmlns:a16="http://schemas.microsoft.com/office/drawing/2014/main" id="{13BC3249-6A5F-411A-A7D6-72AB4D8121A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119</xdr:row>
      <xdr:rowOff>995362</xdr:rowOff>
    </xdr:from>
    <xdr:ext cx="65" cy="172227"/>
    <xdr:sp macro="" textlink="">
      <xdr:nvSpPr>
        <xdr:cNvPr id="526" name="CasellaDiTesto 525">
          <a:extLst>
            <a:ext uri="{FF2B5EF4-FFF2-40B4-BE49-F238E27FC236}">
              <a16:creationId xmlns:a16="http://schemas.microsoft.com/office/drawing/2014/main" id="{8CF3FAFF-731B-4BD0-A3B2-D5908C803FA5}"/>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119</xdr:row>
      <xdr:rowOff>995362</xdr:rowOff>
    </xdr:from>
    <xdr:ext cx="65" cy="172227"/>
    <xdr:sp macro="" textlink="">
      <xdr:nvSpPr>
        <xdr:cNvPr id="527" name="CasellaDiTesto 526">
          <a:extLst>
            <a:ext uri="{FF2B5EF4-FFF2-40B4-BE49-F238E27FC236}">
              <a16:creationId xmlns:a16="http://schemas.microsoft.com/office/drawing/2014/main" id="{F4244D63-E860-4F3D-9DBD-99FD2252B8F8}"/>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120</xdr:row>
      <xdr:rowOff>995362</xdr:rowOff>
    </xdr:from>
    <xdr:ext cx="65" cy="172227"/>
    <xdr:sp macro="" textlink="">
      <xdr:nvSpPr>
        <xdr:cNvPr id="528" name="CasellaDiTesto 527">
          <a:extLst>
            <a:ext uri="{FF2B5EF4-FFF2-40B4-BE49-F238E27FC236}">
              <a16:creationId xmlns:a16="http://schemas.microsoft.com/office/drawing/2014/main" id="{5B40D21C-04A2-45DF-BA82-259A42509881}"/>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120</xdr:row>
      <xdr:rowOff>995362</xdr:rowOff>
    </xdr:from>
    <xdr:ext cx="65" cy="172227"/>
    <xdr:sp macro="" textlink="">
      <xdr:nvSpPr>
        <xdr:cNvPr id="529" name="CasellaDiTesto 528">
          <a:extLst>
            <a:ext uri="{FF2B5EF4-FFF2-40B4-BE49-F238E27FC236}">
              <a16:creationId xmlns:a16="http://schemas.microsoft.com/office/drawing/2014/main" id="{8B99402D-B2D2-4FC2-A676-A58D9441CC67}"/>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120</xdr:row>
      <xdr:rowOff>995362</xdr:rowOff>
    </xdr:from>
    <xdr:ext cx="65" cy="172227"/>
    <xdr:sp macro="" textlink="">
      <xdr:nvSpPr>
        <xdr:cNvPr id="530" name="CasellaDiTesto 529">
          <a:extLst>
            <a:ext uri="{FF2B5EF4-FFF2-40B4-BE49-F238E27FC236}">
              <a16:creationId xmlns:a16="http://schemas.microsoft.com/office/drawing/2014/main" id="{C7E75518-80CB-4C15-ABE4-70A96B3A7C7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125</xdr:row>
      <xdr:rowOff>995362</xdr:rowOff>
    </xdr:from>
    <xdr:ext cx="65" cy="172227"/>
    <xdr:sp macro="" textlink="">
      <xdr:nvSpPr>
        <xdr:cNvPr id="531" name="CasellaDiTesto 530">
          <a:extLst>
            <a:ext uri="{FF2B5EF4-FFF2-40B4-BE49-F238E27FC236}">
              <a16:creationId xmlns:a16="http://schemas.microsoft.com/office/drawing/2014/main" id="{C9A5E8B1-3E9A-4A4F-B572-200D32D0F018}"/>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125</xdr:row>
      <xdr:rowOff>995362</xdr:rowOff>
    </xdr:from>
    <xdr:ext cx="65" cy="172227"/>
    <xdr:sp macro="" textlink="">
      <xdr:nvSpPr>
        <xdr:cNvPr id="532" name="CasellaDiTesto 531">
          <a:extLst>
            <a:ext uri="{FF2B5EF4-FFF2-40B4-BE49-F238E27FC236}">
              <a16:creationId xmlns:a16="http://schemas.microsoft.com/office/drawing/2014/main" id="{D34889F0-7CE3-453C-BFAC-F8FC7AA46814}"/>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125</xdr:row>
      <xdr:rowOff>995362</xdr:rowOff>
    </xdr:from>
    <xdr:ext cx="65" cy="172227"/>
    <xdr:sp macro="" textlink="">
      <xdr:nvSpPr>
        <xdr:cNvPr id="533" name="CasellaDiTesto 532">
          <a:extLst>
            <a:ext uri="{FF2B5EF4-FFF2-40B4-BE49-F238E27FC236}">
              <a16:creationId xmlns:a16="http://schemas.microsoft.com/office/drawing/2014/main" id="{C904A505-9C90-4839-A223-14206C316DFA}"/>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125</xdr:row>
      <xdr:rowOff>995362</xdr:rowOff>
    </xdr:from>
    <xdr:ext cx="65" cy="172227"/>
    <xdr:sp macro="" textlink="">
      <xdr:nvSpPr>
        <xdr:cNvPr id="534" name="CasellaDiTesto 533">
          <a:extLst>
            <a:ext uri="{FF2B5EF4-FFF2-40B4-BE49-F238E27FC236}">
              <a16:creationId xmlns:a16="http://schemas.microsoft.com/office/drawing/2014/main" id="{15AD2FA1-D9BE-46E4-BC8E-F1198C9FA12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125</xdr:row>
      <xdr:rowOff>995362</xdr:rowOff>
    </xdr:from>
    <xdr:ext cx="65" cy="172227"/>
    <xdr:sp macro="" textlink="">
      <xdr:nvSpPr>
        <xdr:cNvPr id="535" name="CasellaDiTesto 534">
          <a:extLst>
            <a:ext uri="{FF2B5EF4-FFF2-40B4-BE49-F238E27FC236}">
              <a16:creationId xmlns:a16="http://schemas.microsoft.com/office/drawing/2014/main" id="{71801C72-2600-4197-8EA4-0EF670E20737}"/>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125</xdr:row>
      <xdr:rowOff>995362</xdr:rowOff>
    </xdr:from>
    <xdr:ext cx="65" cy="172227"/>
    <xdr:sp macro="" textlink="">
      <xdr:nvSpPr>
        <xdr:cNvPr id="536" name="CasellaDiTesto 535">
          <a:extLst>
            <a:ext uri="{FF2B5EF4-FFF2-40B4-BE49-F238E27FC236}">
              <a16:creationId xmlns:a16="http://schemas.microsoft.com/office/drawing/2014/main" id="{EA667589-8289-42AC-8A06-ED5AB8703624}"/>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537" name="CasellaDiTesto 536">
          <a:extLst>
            <a:ext uri="{FF2B5EF4-FFF2-40B4-BE49-F238E27FC236}">
              <a16:creationId xmlns:a16="http://schemas.microsoft.com/office/drawing/2014/main" id="{66C7CE65-CCEE-4B29-BFD7-7131243676DD}"/>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538" name="CasellaDiTesto 537">
          <a:extLst>
            <a:ext uri="{FF2B5EF4-FFF2-40B4-BE49-F238E27FC236}">
              <a16:creationId xmlns:a16="http://schemas.microsoft.com/office/drawing/2014/main" id="{1D83D1DE-F3B5-421B-9CE4-655E34D888B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539" name="CasellaDiTesto 538">
          <a:extLst>
            <a:ext uri="{FF2B5EF4-FFF2-40B4-BE49-F238E27FC236}">
              <a16:creationId xmlns:a16="http://schemas.microsoft.com/office/drawing/2014/main" id="{BD7D540C-FFD1-4A1A-9947-65A4DEAB1EC6}"/>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540" name="CasellaDiTesto 539">
          <a:extLst>
            <a:ext uri="{FF2B5EF4-FFF2-40B4-BE49-F238E27FC236}">
              <a16:creationId xmlns:a16="http://schemas.microsoft.com/office/drawing/2014/main" id="{3E7644B2-B67A-4363-8A0D-D7F33A150373}"/>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541" name="CasellaDiTesto 540">
          <a:extLst>
            <a:ext uri="{FF2B5EF4-FFF2-40B4-BE49-F238E27FC236}">
              <a16:creationId xmlns:a16="http://schemas.microsoft.com/office/drawing/2014/main" id="{9A0BB8A7-2AD3-4A24-A7F6-3E943F3A08A7}"/>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542" name="CasellaDiTesto 541">
          <a:extLst>
            <a:ext uri="{FF2B5EF4-FFF2-40B4-BE49-F238E27FC236}">
              <a16:creationId xmlns:a16="http://schemas.microsoft.com/office/drawing/2014/main" id="{E0ADE7C5-A5A9-4850-BD1E-BE8810F48565}"/>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543" name="CasellaDiTesto 542">
          <a:extLst>
            <a:ext uri="{FF2B5EF4-FFF2-40B4-BE49-F238E27FC236}">
              <a16:creationId xmlns:a16="http://schemas.microsoft.com/office/drawing/2014/main" id="{EB7ADEFD-6176-4F06-9CFF-1F217BD5B4A0}"/>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544" name="CasellaDiTesto 543">
          <a:extLst>
            <a:ext uri="{FF2B5EF4-FFF2-40B4-BE49-F238E27FC236}">
              <a16:creationId xmlns:a16="http://schemas.microsoft.com/office/drawing/2014/main" id="{08E96ED2-55ED-498A-AF00-8C241BAD98B9}"/>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545" name="CasellaDiTesto 544">
          <a:extLst>
            <a:ext uri="{FF2B5EF4-FFF2-40B4-BE49-F238E27FC236}">
              <a16:creationId xmlns:a16="http://schemas.microsoft.com/office/drawing/2014/main" id="{4BE3F470-4712-4521-B3EF-0F3F05DA777F}"/>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546" name="CasellaDiTesto 545">
          <a:extLst>
            <a:ext uri="{FF2B5EF4-FFF2-40B4-BE49-F238E27FC236}">
              <a16:creationId xmlns:a16="http://schemas.microsoft.com/office/drawing/2014/main" id="{2FD1979D-17C6-4829-B29C-7D08F16A171D}"/>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547" name="CasellaDiTesto 546">
          <a:extLst>
            <a:ext uri="{FF2B5EF4-FFF2-40B4-BE49-F238E27FC236}">
              <a16:creationId xmlns:a16="http://schemas.microsoft.com/office/drawing/2014/main" id="{4E888EDD-458D-495B-B10B-E2AD179F9C65}"/>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548" name="CasellaDiTesto 547">
          <a:extLst>
            <a:ext uri="{FF2B5EF4-FFF2-40B4-BE49-F238E27FC236}">
              <a16:creationId xmlns:a16="http://schemas.microsoft.com/office/drawing/2014/main" id="{788DC206-F485-41AC-9143-5C0160F5D3DF}"/>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49" name="CasellaDiTesto 548">
          <a:extLst>
            <a:ext uri="{FF2B5EF4-FFF2-40B4-BE49-F238E27FC236}">
              <a16:creationId xmlns:a16="http://schemas.microsoft.com/office/drawing/2014/main" id="{90A059EB-8E64-4911-A7E7-D9A243B1E648}"/>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50" name="CasellaDiTesto 549">
          <a:extLst>
            <a:ext uri="{FF2B5EF4-FFF2-40B4-BE49-F238E27FC236}">
              <a16:creationId xmlns:a16="http://schemas.microsoft.com/office/drawing/2014/main" id="{A1C923FF-B9B6-41E4-BBF2-EC2020527181}"/>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51" name="CasellaDiTesto 550">
          <a:extLst>
            <a:ext uri="{FF2B5EF4-FFF2-40B4-BE49-F238E27FC236}">
              <a16:creationId xmlns:a16="http://schemas.microsoft.com/office/drawing/2014/main" id="{831B518C-7CD8-4EF4-9694-C6DE5E1D0635}"/>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52" name="CasellaDiTesto 551">
          <a:extLst>
            <a:ext uri="{FF2B5EF4-FFF2-40B4-BE49-F238E27FC236}">
              <a16:creationId xmlns:a16="http://schemas.microsoft.com/office/drawing/2014/main" id="{0750B6C1-5BA6-430D-B290-4701B5C13E89}"/>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53" name="CasellaDiTesto 552">
          <a:extLst>
            <a:ext uri="{FF2B5EF4-FFF2-40B4-BE49-F238E27FC236}">
              <a16:creationId xmlns:a16="http://schemas.microsoft.com/office/drawing/2014/main" id="{1CF6C85E-9537-444A-929B-0BC4011FF826}"/>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54" name="CasellaDiTesto 553">
          <a:extLst>
            <a:ext uri="{FF2B5EF4-FFF2-40B4-BE49-F238E27FC236}">
              <a16:creationId xmlns:a16="http://schemas.microsoft.com/office/drawing/2014/main" id="{F909B29A-A43E-48E1-9A34-C0255AF7A5E1}"/>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55" name="CasellaDiTesto 554">
          <a:extLst>
            <a:ext uri="{FF2B5EF4-FFF2-40B4-BE49-F238E27FC236}">
              <a16:creationId xmlns:a16="http://schemas.microsoft.com/office/drawing/2014/main" id="{3CBE3443-2517-4D6B-9B68-88ED872D82FF}"/>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56" name="CasellaDiTesto 555">
          <a:extLst>
            <a:ext uri="{FF2B5EF4-FFF2-40B4-BE49-F238E27FC236}">
              <a16:creationId xmlns:a16="http://schemas.microsoft.com/office/drawing/2014/main" id="{1D0A5B01-AC43-4DC5-84E9-C2AD920CDBAA}"/>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57" name="CasellaDiTesto 556">
          <a:extLst>
            <a:ext uri="{FF2B5EF4-FFF2-40B4-BE49-F238E27FC236}">
              <a16:creationId xmlns:a16="http://schemas.microsoft.com/office/drawing/2014/main" id="{EE3B768D-65FD-4546-B696-95F3232E6730}"/>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58" name="CasellaDiTesto 557">
          <a:extLst>
            <a:ext uri="{FF2B5EF4-FFF2-40B4-BE49-F238E27FC236}">
              <a16:creationId xmlns:a16="http://schemas.microsoft.com/office/drawing/2014/main" id="{86E9B535-346E-4ED8-A939-4EBC51F3C06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59" name="CasellaDiTesto 558">
          <a:extLst>
            <a:ext uri="{FF2B5EF4-FFF2-40B4-BE49-F238E27FC236}">
              <a16:creationId xmlns:a16="http://schemas.microsoft.com/office/drawing/2014/main" id="{53488DBA-0B55-4B1D-80D2-91226BBF430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60" name="CasellaDiTesto 559">
          <a:extLst>
            <a:ext uri="{FF2B5EF4-FFF2-40B4-BE49-F238E27FC236}">
              <a16:creationId xmlns:a16="http://schemas.microsoft.com/office/drawing/2014/main" id="{6DA0DCE7-02B6-4C44-BECC-4962DCEAF323}"/>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61" name="CasellaDiTesto 560">
          <a:extLst>
            <a:ext uri="{FF2B5EF4-FFF2-40B4-BE49-F238E27FC236}">
              <a16:creationId xmlns:a16="http://schemas.microsoft.com/office/drawing/2014/main" id="{11CC59AF-C99B-40EA-BA20-E254FEEA7133}"/>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62" name="CasellaDiTesto 561">
          <a:extLst>
            <a:ext uri="{FF2B5EF4-FFF2-40B4-BE49-F238E27FC236}">
              <a16:creationId xmlns:a16="http://schemas.microsoft.com/office/drawing/2014/main" id="{78E7600A-0AB0-453C-94DC-0DFFBD567EB9}"/>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63" name="CasellaDiTesto 562">
          <a:extLst>
            <a:ext uri="{FF2B5EF4-FFF2-40B4-BE49-F238E27FC236}">
              <a16:creationId xmlns:a16="http://schemas.microsoft.com/office/drawing/2014/main" id="{646A56DF-C3F2-4FE7-887E-A214878C4BE8}"/>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64" name="CasellaDiTesto 563">
          <a:extLst>
            <a:ext uri="{FF2B5EF4-FFF2-40B4-BE49-F238E27FC236}">
              <a16:creationId xmlns:a16="http://schemas.microsoft.com/office/drawing/2014/main" id="{A523B28E-1B64-442B-8B76-2AB2890CF08E}"/>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65" name="CasellaDiTesto 564">
          <a:extLst>
            <a:ext uri="{FF2B5EF4-FFF2-40B4-BE49-F238E27FC236}">
              <a16:creationId xmlns:a16="http://schemas.microsoft.com/office/drawing/2014/main" id="{B158E702-9DC7-4791-84A0-195DB4AEBDC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66" name="CasellaDiTesto 565">
          <a:extLst>
            <a:ext uri="{FF2B5EF4-FFF2-40B4-BE49-F238E27FC236}">
              <a16:creationId xmlns:a16="http://schemas.microsoft.com/office/drawing/2014/main" id="{1012819E-E74F-4C77-A69A-D24AEC90D83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67" name="CasellaDiTesto 566">
          <a:extLst>
            <a:ext uri="{FF2B5EF4-FFF2-40B4-BE49-F238E27FC236}">
              <a16:creationId xmlns:a16="http://schemas.microsoft.com/office/drawing/2014/main" id="{5CB3AB9F-8BE5-4174-8C37-EB38579B297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68" name="CasellaDiTesto 567">
          <a:extLst>
            <a:ext uri="{FF2B5EF4-FFF2-40B4-BE49-F238E27FC236}">
              <a16:creationId xmlns:a16="http://schemas.microsoft.com/office/drawing/2014/main" id="{837905AC-31C5-44A3-B278-0649D23CCAAE}"/>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69" name="CasellaDiTesto 568">
          <a:extLst>
            <a:ext uri="{FF2B5EF4-FFF2-40B4-BE49-F238E27FC236}">
              <a16:creationId xmlns:a16="http://schemas.microsoft.com/office/drawing/2014/main" id="{18156474-643E-4367-8FAD-3B2C65B658E9}"/>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570" name="CasellaDiTesto 569">
          <a:extLst>
            <a:ext uri="{FF2B5EF4-FFF2-40B4-BE49-F238E27FC236}">
              <a16:creationId xmlns:a16="http://schemas.microsoft.com/office/drawing/2014/main" id="{A17D85A0-434B-4789-9134-256C54C5F960}"/>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571" name="CasellaDiTesto 570">
          <a:extLst>
            <a:ext uri="{FF2B5EF4-FFF2-40B4-BE49-F238E27FC236}">
              <a16:creationId xmlns:a16="http://schemas.microsoft.com/office/drawing/2014/main" id="{733CE9B6-D1D8-4E2D-A66D-BEC70507576E}"/>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572" name="CasellaDiTesto 571">
          <a:extLst>
            <a:ext uri="{FF2B5EF4-FFF2-40B4-BE49-F238E27FC236}">
              <a16:creationId xmlns:a16="http://schemas.microsoft.com/office/drawing/2014/main" id="{D058D84F-6243-4B1A-B678-B481F893377D}"/>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573" name="CasellaDiTesto 572">
          <a:extLst>
            <a:ext uri="{FF2B5EF4-FFF2-40B4-BE49-F238E27FC236}">
              <a16:creationId xmlns:a16="http://schemas.microsoft.com/office/drawing/2014/main" id="{FE1D1CDF-DF7B-4ED6-BA6E-5689B9E6F523}"/>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574" name="CasellaDiTesto 573">
          <a:extLst>
            <a:ext uri="{FF2B5EF4-FFF2-40B4-BE49-F238E27FC236}">
              <a16:creationId xmlns:a16="http://schemas.microsoft.com/office/drawing/2014/main" id="{D9200980-DFFB-4913-92BE-616E41A91995}"/>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575" name="CasellaDiTesto 574">
          <a:extLst>
            <a:ext uri="{FF2B5EF4-FFF2-40B4-BE49-F238E27FC236}">
              <a16:creationId xmlns:a16="http://schemas.microsoft.com/office/drawing/2014/main" id="{244F7EA9-8847-4B46-8A55-23D56CA10421}"/>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576" name="CasellaDiTesto 575">
          <a:extLst>
            <a:ext uri="{FF2B5EF4-FFF2-40B4-BE49-F238E27FC236}">
              <a16:creationId xmlns:a16="http://schemas.microsoft.com/office/drawing/2014/main" id="{726D4DF7-9EB5-41A1-88E2-73BD4D728E74}"/>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577" name="CasellaDiTesto 576">
          <a:extLst>
            <a:ext uri="{FF2B5EF4-FFF2-40B4-BE49-F238E27FC236}">
              <a16:creationId xmlns:a16="http://schemas.microsoft.com/office/drawing/2014/main" id="{26651F78-0646-492D-BACF-83BD0FF8C6CE}"/>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578" name="CasellaDiTesto 577">
          <a:extLst>
            <a:ext uri="{FF2B5EF4-FFF2-40B4-BE49-F238E27FC236}">
              <a16:creationId xmlns:a16="http://schemas.microsoft.com/office/drawing/2014/main" id="{E697E04F-753D-4F7C-BBF2-3255D9573200}"/>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579" name="CasellaDiTesto 578">
          <a:extLst>
            <a:ext uri="{FF2B5EF4-FFF2-40B4-BE49-F238E27FC236}">
              <a16:creationId xmlns:a16="http://schemas.microsoft.com/office/drawing/2014/main" id="{A9301D9E-AFDE-4A51-AC76-C68AA0C3E0A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580" name="CasellaDiTesto 579">
          <a:extLst>
            <a:ext uri="{FF2B5EF4-FFF2-40B4-BE49-F238E27FC236}">
              <a16:creationId xmlns:a16="http://schemas.microsoft.com/office/drawing/2014/main" id="{CF95DA70-64F7-45AC-AA02-45B770AD9DD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581" name="CasellaDiTesto 580">
          <a:extLst>
            <a:ext uri="{FF2B5EF4-FFF2-40B4-BE49-F238E27FC236}">
              <a16:creationId xmlns:a16="http://schemas.microsoft.com/office/drawing/2014/main" id="{44DCBCB6-70D7-4A82-AC68-A5A6E41122A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582" name="CasellaDiTesto 581">
          <a:extLst>
            <a:ext uri="{FF2B5EF4-FFF2-40B4-BE49-F238E27FC236}">
              <a16:creationId xmlns:a16="http://schemas.microsoft.com/office/drawing/2014/main" id="{BA03E632-1DD4-44F4-9EBD-522C2C9C58D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583" name="CasellaDiTesto 582">
          <a:extLst>
            <a:ext uri="{FF2B5EF4-FFF2-40B4-BE49-F238E27FC236}">
              <a16:creationId xmlns:a16="http://schemas.microsoft.com/office/drawing/2014/main" id="{87CF3702-4758-44A6-9040-58F6F2E88056}"/>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584" name="CasellaDiTesto 583">
          <a:extLst>
            <a:ext uri="{FF2B5EF4-FFF2-40B4-BE49-F238E27FC236}">
              <a16:creationId xmlns:a16="http://schemas.microsoft.com/office/drawing/2014/main" id="{72FADFA7-A63F-4968-ABD7-674FDACF926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132</xdr:row>
      <xdr:rowOff>995362</xdr:rowOff>
    </xdr:from>
    <xdr:ext cx="65" cy="172227"/>
    <xdr:sp macro="" textlink="">
      <xdr:nvSpPr>
        <xdr:cNvPr id="585" name="CasellaDiTesto 584">
          <a:extLst>
            <a:ext uri="{FF2B5EF4-FFF2-40B4-BE49-F238E27FC236}">
              <a16:creationId xmlns:a16="http://schemas.microsoft.com/office/drawing/2014/main" id="{E08A194D-CE01-4D58-8696-9F243327D5E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132</xdr:row>
      <xdr:rowOff>995362</xdr:rowOff>
    </xdr:from>
    <xdr:ext cx="65" cy="172227"/>
    <xdr:sp macro="" textlink="">
      <xdr:nvSpPr>
        <xdr:cNvPr id="586" name="CasellaDiTesto 585">
          <a:extLst>
            <a:ext uri="{FF2B5EF4-FFF2-40B4-BE49-F238E27FC236}">
              <a16:creationId xmlns:a16="http://schemas.microsoft.com/office/drawing/2014/main" id="{3D5126EE-1921-4341-876D-AB73893342F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132</xdr:row>
      <xdr:rowOff>995362</xdr:rowOff>
    </xdr:from>
    <xdr:ext cx="65" cy="172227"/>
    <xdr:sp macro="" textlink="">
      <xdr:nvSpPr>
        <xdr:cNvPr id="587" name="CasellaDiTesto 586">
          <a:extLst>
            <a:ext uri="{FF2B5EF4-FFF2-40B4-BE49-F238E27FC236}">
              <a16:creationId xmlns:a16="http://schemas.microsoft.com/office/drawing/2014/main" id="{FAA48551-E2AA-4C6B-990C-C87DF92A3F6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133</xdr:row>
      <xdr:rowOff>995362</xdr:rowOff>
    </xdr:from>
    <xdr:ext cx="65" cy="172227"/>
    <xdr:sp macro="" textlink="">
      <xdr:nvSpPr>
        <xdr:cNvPr id="588" name="CasellaDiTesto 587">
          <a:extLst>
            <a:ext uri="{FF2B5EF4-FFF2-40B4-BE49-F238E27FC236}">
              <a16:creationId xmlns:a16="http://schemas.microsoft.com/office/drawing/2014/main" id="{DB3B6854-694B-4F30-9A84-CD8852E064D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133</xdr:row>
      <xdr:rowOff>995362</xdr:rowOff>
    </xdr:from>
    <xdr:ext cx="65" cy="172227"/>
    <xdr:sp macro="" textlink="">
      <xdr:nvSpPr>
        <xdr:cNvPr id="589" name="CasellaDiTesto 588">
          <a:extLst>
            <a:ext uri="{FF2B5EF4-FFF2-40B4-BE49-F238E27FC236}">
              <a16:creationId xmlns:a16="http://schemas.microsoft.com/office/drawing/2014/main" id="{7365FB6C-246F-49CB-B200-F8790DAE26D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133</xdr:row>
      <xdr:rowOff>995362</xdr:rowOff>
    </xdr:from>
    <xdr:ext cx="65" cy="172227"/>
    <xdr:sp macro="" textlink="">
      <xdr:nvSpPr>
        <xdr:cNvPr id="590" name="CasellaDiTesto 589">
          <a:extLst>
            <a:ext uri="{FF2B5EF4-FFF2-40B4-BE49-F238E27FC236}">
              <a16:creationId xmlns:a16="http://schemas.microsoft.com/office/drawing/2014/main" id="{51EA92B2-2ADD-4975-8033-A9C8EBAEB3F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591" name="CasellaDiTesto 590">
          <a:extLst>
            <a:ext uri="{FF2B5EF4-FFF2-40B4-BE49-F238E27FC236}">
              <a16:creationId xmlns:a16="http://schemas.microsoft.com/office/drawing/2014/main" id="{7DCC9B6A-B409-4DD3-A50A-F7C97655920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592" name="CasellaDiTesto 591">
          <a:extLst>
            <a:ext uri="{FF2B5EF4-FFF2-40B4-BE49-F238E27FC236}">
              <a16:creationId xmlns:a16="http://schemas.microsoft.com/office/drawing/2014/main" id="{B6D0C1FE-A595-484B-9188-15C2FEC730A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593" name="CasellaDiTesto 592">
          <a:extLst>
            <a:ext uri="{FF2B5EF4-FFF2-40B4-BE49-F238E27FC236}">
              <a16:creationId xmlns:a16="http://schemas.microsoft.com/office/drawing/2014/main" id="{8C3EA91C-AA9C-4B0D-8768-BFBFB670543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594" name="CasellaDiTesto 593">
          <a:extLst>
            <a:ext uri="{FF2B5EF4-FFF2-40B4-BE49-F238E27FC236}">
              <a16:creationId xmlns:a16="http://schemas.microsoft.com/office/drawing/2014/main" id="{6060CD8A-892D-4032-BFCA-AF3E36BEC52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595" name="CasellaDiTesto 594">
          <a:extLst>
            <a:ext uri="{FF2B5EF4-FFF2-40B4-BE49-F238E27FC236}">
              <a16:creationId xmlns:a16="http://schemas.microsoft.com/office/drawing/2014/main" id="{026BD181-979C-4825-83AB-5B0A9D4892C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596" name="CasellaDiTesto 595">
          <a:extLst>
            <a:ext uri="{FF2B5EF4-FFF2-40B4-BE49-F238E27FC236}">
              <a16:creationId xmlns:a16="http://schemas.microsoft.com/office/drawing/2014/main" id="{649470DE-34DC-40F1-8DC5-5439992A93D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597" name="CasellaDiTesto 596">
          <a:extLst>
            <a:ext uri="{FF2B5EF4-FFF2-40B4-BE49-F238E27FC236}">
              <a16:creationId xmlns:a16="http://schemas.microsoft.com/office/drawing/2014/main" id="{9F0C648E-9B10-4EB1-9655-9A73C31E3B7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598" name="CasellaDiTesto 597">
          <a:extLst>
            <a:ext uri="{FF2B5EF4-FFF2-40B4-BE49-F238E27FC236}">
              <a16:creationId xmlns:a16="http://schemas.microsoft.com/office/drawing/2014/main" id="{E7C258E4-E7BA-4617-9698-DF8ADDA0C78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599" name="CasellaDiTesto 598">
          <a:extLst>
            <a:ext uri="{FF2B5EF4-FFF2-40B4-BE49-F238E27FC236}">
              <a16:creationId xmlns:a16="http://schemas.microsoft.com/office/drawing/2014/main" id="{122D01FD-F53D-440D-AC92-D5FCDE545A3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600" name="CasellaDiTesto 599">
          <a:extLst>
            <a:ext uri="{FF2B5EF4-FFF2-40B4-BE49-F238E27FC236}">
              <a16:creationId xmlns:a16="http://schemas.microsoft.com/office/drawing/2014/main" id="{C6D281EC-DA60-4306-A0D1-480949253E5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601" name="CasellaDiTesto 600">
          <a:extLst>
            <a:ext uri="{FF2B5EF4-FFF2-40B4-BE49-F238E27FC236}">
              <a16:creationId xmlns:a16="http://schemas.microsoft.com/office/drawing/2014/main" id="{8A0CC33C-0091-443C-B5CC-959A48CD5FB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602" name="CasellaDiTesto 601">
          <a:extLst>
            <a:ext uri="{FF2B5EF4-FFF2-40B4-BE49-F238E27FC236}">
              <a16:creationId xmlns:a16="http://schemas.microsoft.com/office/drawing/2014/main" id="{74998D80-CE96-42D4-8946-9923CA7C190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03" name="CasellaDiTesto 602">
          <a:extLst>
            <a:ext uri="{FF2B5EF4-FFF2-40B4-BE49-F238E27FC236}">
              <a16:creationId xmlns:a16="http://schemas.microsoft.com/office/drawing/2014/main" id="{C7608156-D36B-4598-89B1-B4FEC940B90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04" name="CasellaDiTesto 603">
          <a:extLst>
            <a:ext uri="{FF2B5EF4-FFF2-40B4-BE49-F238E27FC236}">
              <a16:creationId xmlns:a16="http://schemas.microsoft.com/office/drawing/2014/main" id="{3A126EFC-571B-46A4-BD4B-9AA974EF500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05" name="CasellaDiTesto 604">
          <a:extLst>
            <a:ext uri="{FF2B5EF4-FFF2-40B4-BE49-F238E27FC236}">
              <a16:creationId xmlns:a16="http://schemas.microsoft.com/office/drawing/2014/main" id="{F2157CBA-1F35-44D8-AB42-03234AF8CAA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606" name="CasellaDiTesto 605">
          <a:extLst>
            <a:ext uri="{FF2B5EF4-FFF2-40B4-BE49-F238E27FC236}">
              <a16:creationId xmlns:a16="http://schemas.microsoft.com/office/drawing/2014/main" id="{26E53062-6189-43AC-B585-7A59513A54A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607" name="CasellaDiTesto 606">
          <a:extLst>
            <a:ext uri="{FF2B5EF4-FFF2-40B4-BE49-F238E27FC236}">
              <a16:creationId xmlns:a16="http://schemas.microsoft.com/office/drawing/2014/main" id="{6D9D4E67-B13D-474F-978D-A94F831EEDA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608" name="CasellaDiTesto 607">
          <a:extLst>
            <a:ext uri="{FF2B5EF4-FFF2-40B4-BE49-F238E27FC236}">
              <a16:creationId xmlns:a16="http://schemas.microsoft.com/office/drawing/2014/main" id="{2AA6AC08-8146-4E7B-87B1-B6FBEC9E0C1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09" name="CasellaDiTesto 608">
          <a:extLst>
            <a:ext uri="{FF2B5EF4-FFF2-40B4-BE49-F238E27FC236}">
              <a16:creationId xmlns:a16="http://schemas.microsoft.com/office/drawing/2014/main" id="{45C3F322-E25D-4BD0-BE46-0814F52828D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10" name="CasellaDiTesto 609">
          <a:extLst>
            <a:ext uri="{FF2B5EF4-FFF2-40B4-BE49-F238E27FC236}">
              <a16:creationId xmlns:a16="http://schemas.microsoft.com/office/drawing/2014/main" id="{F9F4983C-AD97-4B72-8050-2CAD5474BD0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11" name="CasellaDiTesto 610">
          <a:extLst>
            <a:ext uri="{FF2B5EF4-FFF2-40B4-BE49-F238E27FC236}">
              <a16:creationId xmlns:a16="http://schemas.microsoft.com/office/drawing/2014/main" id="{AE530D5C-ADF8-44C0-BE72-87FB019033C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133</xdr:row>
      <xdr:rowOff>995362</xdr:rowOff>
    </xdr:from>
    <xdr:ext cx="65" cy="172227"/>
    <xdr:sp macro="" textlink="">
      <xdr:nvSpPr>
        <xdr:cNvPr id="612" name="CasellaDiTesto 611">
          <a:extLst>
            <a:ext uri="{FF2B5EF4-FFF2-40B4-BE49-F238E27FC236}">
              <a16:creationId xmlns:a16="http://schemas.microsoft.com/office/drawing/2014/main" id="{7DE65062-7A22-4D08-89A1-FCC297F7E65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133</xdr:row>
      <xdr:rowOff>995362</xdr:rowOff>
    </xdr:from>
    <xdr:ext cx="65" cy="172227"/>
    <xdr:sp macro="" textlink="">
      <xdr:nvSpPr>
        <xdr:cNvPr id="613" name="CasellaDiTesto 612">
          <a:extLst>
            <a:ext uri="{FF2B5EF4-FFF2-40B4-BE49-F238E27FC236}">
              <a16:creationId xmlns:a16="http://schemas.microsoft.com/office/drawing/2014/main" id="{6B17F89A-06D0-45D2-A392-C2D939297FB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133</xdr:row>
      <xdr:rowOff>995362</xdr:rowOff>
    </xdr:from>
    <xdr:ext cx="65" cy="172227"/>
    <xdr:sp macro="" textlink="">
      <xdr:nvSpPr>
        <xdr:cNvPr id="614" name="CasellaDiTesto 613">
          <a:extLst>
            <a:ext uri="{FF2B5EF4-FFF2-40B4-BE49-F238E27FC236}">
              <a16:creationId xmlns:a16="http://schemas.microsoft.com/office/drawing/2014/main" id="{253F5D91-BCC5-4DC2-BAB5-F50D8B84DA5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15" name="CasellaDiTesto 614">
          <a:extLst>
            <a:ext uri="{FF2B5EF4-FFF2-40B4-BE49-F238E27FC236}">
              <a16:creationId xmlns:a16="http://schemas.microsoft.com/office/drawing/2014/main" id="{3268A70E-5B8D-4A9A-A7D1-C17C6114EC7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16" name="CasellaDiTesto 615">
          <a:extLst>
            <a:ext uri="{FF2B5EF4-FFF2-40B4-BE49-F238E27FC236}">
              <a16:creationId xmlns:a16="http://schemas.microsoft.com/office/drawing/2014/main" id="{FD9706D9-11B2-411C-877A-961F7E1E13AE}"/>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17" name="CasellaDiTesto 616">
          <a:extLst>
            <a:ext uri="{FF2B5EF4-FFF2-40B4-BE49-F238E27FC236}">
              <a16:creationId xmlns:a16="http://schemas.microsoft.com/office/drawing/2014/main" id="{F290BDBA-45D7-4DE2-94F4-8037D699A58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618" name="CasellaDiTesto 617">
          <a:extLst>
            <a:ext uri="{FF2B5EF4-FFF2-40B4-BE49-F238E27FC236}">
              <a16:creationId xmlns:a16="http://schemas.microsoft.com/office/drawing/2014/main" id="{608A95A3-0753-400D-AC3B-352D7BD5C5C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619" name="CasellaDiTesto 618">
          <a:extLst>
            <a:ext uri="{FF2B5EF4-FFF2-40B4-BE49-F238E27FC236}">
              <a16:creationId xmlns:a16="http://schemas.microsoft.com/office/drawing/2014/main" id="{4FF21811-5595-4FAA-997F-356A8B8EF7E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620" name="CasellaDiTesto 619">
          <a:extLst>
            <a:ext uri="{FF2B5EF4-FFF2-40B4-BE49-F238E27FC236}">
              <a16:creationId xmlns:a16="http://schemas.microsoft.com/office/drawing/2014/main" id="{B520FF62-5C0F-4748-BFE4-178D6CDAD1D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21" name="CasellaDiTesto 620">
          <a:extLst>
            <a:ext uri="{FF2B5EF4-FFF2-40B4-BE49-F238E27FC236}">
              <a16:creationId xmlns:a16="http://schemas.microsoft.com/office/drawing/2014/main" id="{7417AFFF-E7BD-49A2-A0AD-BE81EB38FE0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22" name="CasellaDiTesto 621">
          <a:extLst>
            <a:ext uri="{FF2B5EF4-FFF2-40B4-BE49-F238E27FC236}">
              <a16:creationId xmlns:a16="http://schemas.microsoft.com/office/drawing/2014/main" id="{DA3D33D7-2EDC-402E-A146-3AC4FC4A8FC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23" name="CasellaDiTesto 622">
          <a:extLst>
            <a:ext uri="{FF2B5EF4-FFF2-40B4-BE49-F238E27FC236}">
              <a16:creationId xmlns:a16="http://schemas.microsoft.com/office/drawing/2014/main" id="{A2BB045F-5DF0-4803-97E4-47EFCFCBB48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24" name="CasellaDiTesto 623">
          <a:extLst>
            <a:ext uri="{FF2B5EF4-FFF2-40B4-BE49-F238E27FC236}">
              <a16:creationId xmlns:a16="http://schemas.microsoft.com/office/drawing/2014/main" id="{5621019E-9450-42E9-A9B5-D5B5BC9A484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25" name="CasellaDiTesto 624">
          <a:extLst>
            <a:ext uri="{FF2B5EF4-FFF2-40B4-BE49-F238E27FC236}">
              <a16:creationId xmlns:a16="http://schemas.microsoft.com/office/drawing/2014/main" id="{060D45A5-E737-497D-BBC7-976CA138561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26" name="CasellaDiTesto 625">
          <a:extLst>
            <a:ext uri="{FF2B5EF4-FFF2-40B4-BE49-F238E27FC236}">
              <a16:creationId xmlns:a16="http://schemas.microsoft.com/office/drawing/2014/main" id="{8A82C8DA-4728-4140-BD12-9FC2D4B19A5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27" name="CasellaDiTesto 626">
          <a:extLst>
            <a:ext uri="{FF2B5EF4-FFF2-40B4-BE49-F238E27FC236}">
              <a16:creationId xmlns:a16="http://schemas.microsoft.com/office/drawing/2014/main" id="{E611CF8F-FA42-4C68-B058-2E475F65BA9E}"/>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28" name="CasellaDiTesto 627">
          <a:extLst>
            <a:ext uri="{FF2B5EF4-FFF2-40B4-BE49-F238E27FC236}">
              <a16:creationId xmlns:a16="http://schemas.microsoft.com/office/drawing/2014/main" id="{25025D79-E0C5-46D2-8264-389F05FA8F3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29" name="CasellaDiTesto 628">
          <a:extLst>
            <a:ext uri="{FF2B5EF4-FFF2-40B4-BE49-F238E27FC236}">
              <a16:creationId xmlns:a16="http://schemas.microsoft.com/office/drawing/2014/main" id="{1E805CFD-E659-4E83-AF71-F8354737DFF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30" name="CasellaDiTesto 629">
          <a:extLst>
            <a:ext uri="{FF2B5EF4-FFF2-40B4-BE49-F238E27FC236}">
              <a16:creationId xmlns:a16="http://schemas.microsoft.com/office/drawing/2014/main" id="{6BA76521-F7D1-4716-8F24-E30C820E62F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31" name="CasellaDiTesto 630">
          <a:extLst>
            <a:ext uri="{FF2B5EF4-FFF2-40B4-BE49-F238E27FC236}">
              <a16:creationId xmlns:a16="http://schemas.microsoft.com/office/drawing/2014/main" id="{ABE4932D-54DF-4E7B-B1A4-BC6A4217688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32" name="CasellaDiTesto 631">
          <a:extLst>
            <a:ext uri="{FF2B5EF4-FFF2-40B4-BE49-F238E27FC236}">
              <a16:creationId xmlns:a16="http://schemas.microsoft.com/office/drawing/2014/main" id="{B2805129-64DA-4B94-AAC7-EB591C597E5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33" name="CasellaDiTesto 632">
          <a:extLst>
            <a:ext uri="{FF2B5EF4-FFF2-40B4-BE49-F238E27FC236}">
              <a16:creationId xmlns:a16="http://schemas.microsoft.com/office/drawing/2014/main" id="{D4FD10FA-4E77-4CD5-849A-48D0D7DDB2B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34" name="CasellaDiTesto 633">
          <a:extLst>
            <a:ext uri="{FF2B5EF4-FFF2-40B4-BE49-F238E27FC236}">
              <a16:creationId xmlns:a16="http://schemas.microsoft.com/office/drawing/2014/main" id="{5C68F1A1-C700-4490-B92A-4B8C60BBF05E}"/>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35" name="CasellaDiTesto 634">
          <a:extLst>
            <a:ext uri="{FF2B5EF4-FFF2-40B4-BE49-F238E27FC236}">
              <a16:creationId xmlns:a16="http://schemas.microsoft.com/office/drawing/2014/main" id="{4EA59EBE-F445-4C11-9419-B4A0B505B10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36" name="CasellaDiTesto 635">
          <a:extLst>
            <a:ext uri="{FF2B5EF4-FFF2-40B4-BE49-F238E27FC236}">
              <a16:creationId xmlns:a16="http://schemas.microsoft.com/office/drawing/2014/main" id="{27186E7B-BE1C-4A30-9A6E-EE9D64ADE66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37" name="CasellaDiTesto 636">
          <a:extLst>
            <a:ext uri="{FF2B5EF4-FFF2-40B4-BE49-F238E27FC236}">
              <a16:creationId xmlns:a16="http://schemas.microsoft.com/office/drawing/2014/main" id="{035A933C-F42E-4EA2-BB8E-22151AC5706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38" name="CasellaDiTesto 637">
          <a:extLst>
            <a:ext uri="{FF2B5EF4-FFF2-40B4-BE49-F238E27FC236}">
              <a16:creationId xmlns:a16="http://schemas.microsoft.com/office/drawing/2014/main" id="{67F33A08-0A68-4C69-850C-C57B5057DA2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39" name="CasellaDiTesto 638">
          <a:extLst>
            <a:ext uri="{FF2B5EF4-FFF2-40B4-BE49-F238E27FC236}">
              <a16:creationId xmlns:a16="http://schemas.microsoft.com/office/drawing/2014/main" id="{E60F7924-6C92-4ED9-88C2-527F106BCB7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40" name="CasellaDiTesto 639">
          <a:extLst>
            <a:ext uri="{FF2B5EF4-FFF2-40B4-BE49-F238E27FC236}">
              <a16:creationId xmlns:a16="http://schemas.microsoft.com/office/drawing/2014/main" id="{A1AC02F5-1A3D-4D6A-BB17-8029787B41D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41" name="CasellaDiTesto 640">
          <a:extLst>
            <a:ext uri="{FF2B5EF4-FFF2-40B4-BE49-F238E27FC236}">
              <a16:creationId xmlns:a16="http://schemas.microsoft.com/office/drawing/2014/main" id="{F1F1894D-B863-4DF7-9607-F308FC5B5F7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642" name="CasellaDiTesto 641">
          <a:extLst>
            <a:ext uri="{FF2B5EF4-FFF2-40B4-BE49-F238E27FC236}">
              <a16:creationId xmlns:a16="http://schemas.microsoft.com/office/drawing/2014/main" id="{CF96137F-877C-4AC6-B27C-D717C66AE30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643" name="CasellaDiTesto 642">
          <a:extLst>
            <a:ext uri="{FF2B5EF4-FFF2-40B4-BE49-F238E27FC236}">
              <a16:creationId xmlns:a16="http://schemas.microsoft.com/office/drawing/2014/main" id="{6F080B5F-84BD-4832-9353-DCDFB222E05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644" name="CasellaDiTesto 643">
          <a:extLst>
            <a:ext uri="{FF2B5EF4-FFF2-40B4-BE49-F238E27FC236}">
              <a16:creationId xmlns:a16="http://schemas.microsoft.com/office/drawing/2014/main" id="{BFF0B4DF-BD3E-4244-A4D9-AFA09EA4D31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45" name="CasellaDiTesto 644">
          <a:extLst>
            <a:ext uri="{FF2B5EF4-FFF2-40B4-BE49-F238E27FC236}">
              <a16:creationId xmlns:a16="http://schemas.microsoft.com/office/drawing/2014/main" id="{1AE1D869-E452-475C-BB96-9C349CFD208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46" name="CasellaDiTesto 645">
          <a:extLst>
            <a:ext uri="{FF2B5EF4-FFF2-40B4-BE49-F238E27FC236}">
              <a16:creationId xmlns:a16="http://schemas.microsoft.com/office/drawing/2014/main" id="{6993B056-CF21-47BE-ABCC-C9B13D86FA6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47" name="CasellaDiTesto 646">
          <a:extLst>
            <a:ext uri="{FF2B5EF4-FFF2-40B4-BE49-F238E27FC236}">
              <a16:creationId xmlns:a16="http://schemas.microsoft.com/office/drawing/2014/main" id="{B6FB0797-6D06-4669-90B5-D6A306F82BF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48" name="CasellaDiTesto 647">
          <a:extLst>
            <a:ext uri="{FF2B5EF4-FFF2-40B4-BE49-F238E27FC236}">
              <a16:creationId xmlns:a16="http://schemas.microsoft.com/office/drawing/2014/main" id="{5B9E39C9-70CE-4433-9B6A-FC3993CDFAB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49" name="CasellaDiTesto 648">
          <a:extLst>
            <a:ext uri="{FF2B5EF4-FFF2-40B4-BE49-F238E27FC236}">
              <a16:creationId xmlns:a16="http://schemas.microsoft.com/office/drawing/2014/main" id="{F1B4BBEE-8314-4F43-823A-A85C67F9CC7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0" name="CasellaDiTesto 649">
          <a:extLst>
            <a:ext uri="{FF2B5EF4-FFF2-40B4-BE49-F238E27FC236}">
              <a16:creationId xmlns:a16="http://schemas.microsoft.com/office/drawing/2014/main" id="{FDD2EB09-2552-4836-8993-B7C4E93409F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1" name="CasellaDiTesto 650">
          <a:extLst>
            <a:ext uri="{FF2B5EF4-FFF2-40B4-BE49-F238E27FC236}">
              <a16:creationId xmlns:a16="http://schemas.microsoft.com/office/drawing/2014/main" id="{64AC04BF-71B0-45E6-B087-581CF5CA706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2" name="CasellaDiTesto 651">
          <a:extLst>
            <a:ext uri="{FF2B5EF4-FFF2-40B4-BE49-F238E27FC236}">
              <a16:creationId xmlns:a16="http://schemas.microsoft.com/office/drawing/2014/main" id="{9CAF7D85-E1EB-4DFC-9B4B-040AF8CFCD8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3" name="CasellaDiTesto 652">
          <a:extLst>
            <a:ext uri="{FF2B5EF4-FFF2-40B4-BE49-F238E27FC236}">
              <a16:creationId xmlns:a16="http://schemas.microsoft.com/office/drawing/2014/main" id="{C4EB8F2E-BA52-462D-B4C8-F079488AB15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54" name="CasellaDiTesto 653">
          <a:extLst>
            <a:ext uri="{FF2B5EF4-FFF2-40B4-BE49-F238E27FC236}">
              <a16:creationId xmlns:a16="http://schemas.microsoft.com/office/drawing/2014/main" id="{0177DC6A-8B68-4960-B3C3-354BB853EC9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55" name="CasellaDiTesto 654">
          <a:extLst>
            <a:ext uri="{FF2B5EF4-FFF2-40B4-BE49-F238E27FC236}">
              <a16:creationId xmlns:a16="http://schemas.microsoft.com/office/drawing/2014/main" id="{C828CC24-FE9F-4EF9-9536-0B6FDFE3FFA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56" name="CasellaDiTesto 655">
          <a:extLst>
            <a:ext uri="{FF2B5EF4-FFF2-40B4-BE49-F238E27FC236}">
              <a16:creationId xmlns:a16="http://schemas.microsoft.com/office/drawing/2014/main" id="{55B38896-7DB6-469E-B03D-DFB8752A755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7" name="CasellaDiTesto 656">
          <a:extLst>
            <a:ext uri="{FF2B5EF4-FFF2-40B4-BE49-F238E27FC236}">
              <a16:creationId xmlns:a16="http://schemas.microsoft.com/office/drawing/2014/main" id="{28695F4B-466B-4A1E-9BC5-0E1B8A70168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8" name="CasellaDiTesto 657">
          <a:extLst>
            <a:ext uri="{FF2B5EF4-FFF2-40B4-BE49-F238E27FC236}">
              <a16:creationId xmlns:a16="http://schemas.microsoft.com/office/drawing/2014/main" id="{79BA9DBB-3244-4BCE-9E20-8BD8B5F3E37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9" name="CasellaDiTesto 658">
          <a:extLst>
            <a:ext uri="{FF2B5EF4-FFF2-40B4-BE49-F238E27FC236}">
              <a16:creationId xmlns:a16="http://schemas.microsoft.com/office/drawing/2014/main" id="{EFAF6F28-EEEF-4B87-9247-2227D7A2F31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60" name="CasellaDiTesto 659">
          <a:extLst>
            <a:ext uri="{FF2B5EF4-FFF2-40B4-BE49-F238E27FC236}">
              <a16:creationId xmlns:a16="http://schemas.microsoft.com/office/drawing/2014/main" id="{2CEF3455-0DB6-4458-A3E3-2189DD36405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61" name="CasellaDiTesto 660">
          <a:extLst>
            <a:ext uri="{FF2B5EF4-FFF2-40B4-BE49-F238E27FC236}">
              <a16:creationId xmlns:a16="http://schemas.microsoft.com/office/drawing/2014/main" id="{40AFADAE-6051-44C3-8A2D-DEA2E9FF668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62" name="CasellaDiTesto 661">
          <a:extLst>
            <a:ext uri="{FF2B5EF4-FFF2-40B4-BE49-F238E27FC236}">
              <a16:creationId xmlns:a16="http://schemas.microsoft.com/office/drawing/2014/main" id="{D1CBF6E1-20C9-4740-9353-629109594966}"/>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63" name="CasellaDiTesto 662">
          <a:extLst>
            <a:ext uri="{FF2B5EF4-FFF2-40B4-BE49-F238E27FC236}">
              <a16:creationId xmlns:a16="http://schemas.microsoft.com/office/drawing/2014/main" id="{CF6D1BCD-7231-4B31-998F-7B007A0C088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64" name="CasellaDiTesto 663">
          <a:extLst>
            <a:ext uri="{FF2B5EF4-FFF2-40B4-BE49-F238E27FC236}">
              <a16:creationId xmlns:a16="http://schemas.microsoft.com/office/drawing/2014/main" id="{18616994-5FA7-4FE5-9964-6B63E5C917A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65" name="CasellaDiTesto 664">
          <a:extLst>
            <a:ext uri="{FF2B5EF4-FFF2-40B4-BE49-F238E27FC236}">
              <a16:creationId xmlns:a16="http://schemas.microsoft.com/office/drawing/2014/main" id="{ABDD3EC8-2123-45E7-925D-12430D576F9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66" name="CasellaDiTesto 665">
          <a:extLst>
            <a:ext uri="{FF2B5EF4-FFF2-40B4-BE49-F238E27FC236}">
              <a16:creationId xmlns:a16="http://schemas.microsoft.com/office/drawing/2014/main" id="{C6575879-F63B-4B8F-9586-7BB8F31DF056}"/>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67" name="CasellaDiTesto 666">
          <a:extLst>
            <a:ext uri="{FF2B5EF4-FFF2-40B4-BE49-F238E27FC236}">
              <a16:creationId xmlns:a16="http://schemas.microsoft.com/office/drawing/2014/main" id="{3B26DDF9-E9C8-4A4C-A6EB-7C176167FA4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68" name="CasellaDiTesto 667">
          <a:extLst>
            <a:ext uri="{FF2B5EF4-FFF2-40B4-BE49-F238E27FC236}">
              <a16:creationId xmlns:a16="http://schemas.microsoft.com/office/drawing/2014/main" id="{1FF391E9-D31C-409C-A88A-CF16ADDEF6A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69" name="CasellaDiTesto 668">
          <a:extLst>
            <a:ext uri="{FF2B5EF4-FFF2-40B4-BE49-F238E27FC236}">
              <a16:creationId xmlns:a16="http://schemas.microsoft.com/office/drawing/2014/main" id="{4A912277-6412-41C2-9978-9B20CB1C1BF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0" name="CasellaDiTesto 669">
          <a:extLst>
            <a:ext uri="{FF2B5EF4-FFF2-40B4-BE49-F238E27FC236}">
              <a16:creationId xmlns:a16="http://schemas.microsoft.com/office/drawing/2014/main" id="{70DB01CA-A9C8-411A-9D30-2CF3D8778E2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1" name="CasellaDiTesto 670">
          <a:extLst>
            <a:ext uri="{FF2B5EF4-FFF2-40B4-BE49-F238E27FC236}">
              <a16:creationId xmlns:a16="http://schemas.microsoft.com/office/drawing/2014/main" id="{6901CE10-1C11-4682-8097-D231284F3FB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2" name="CasellaDiTesto 671">
          <a:extLst>
            <a:ext uri="{FF2B5EF4-FFF2-40B4-BE49-F238E27FC236}">
              <a16:creationId xmlns:a16="http://schemas.microsoft.com/office/drawing/2014/main" id="{65F98FF5-AD42-4DC1-8EA6-3231416CEC7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3" name="CasellaDiTesto 672">
          <a:extLst>
            <a:ext uri="{FF2B5EF4-FFF2-40B4-BE49-F238E27FC236}">
              <a16:creationId xmlns:a16="http://schemas.microsoft.com/office/drawing/2014/main" id="{E761C9CE-D7BD-43A4-9CA4-5C6EF716A21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4" name="CasellaDiTesto 673">
          <a:extLst>
            <a:ext uri="{FF2B5EF4-FFF2-40B4-BE49-F238E27FC236}">
              <a16:creationId xmlns:a16="http://schemas.microsoft.com/office/drawing/2014/main" id="{1B94D195-B358-4568-A0A4-AF2AAD4C560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5" name="CasellaDiTesto 674">
          <a:extLst>
            <a:ext uri="{FF2B5EF4-FFF2-40B4-BE49-F238E27FC236}">
              <a16:creationId xmlns:a16="http://schemas.microsoft.com/office/drawing/2014/main" id="{B05F9740-AAC7-4532-BBCA-8461A8BFC7F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6" name="CasellaDiTesto 675">
          <a:extLst>
            <a:ext uri="{FF2B5EF4-FFF2-40B4-BE49-F238E27FC236}">
              <a16:creationId xmlns:a16="http://schemas.microsoft.com/office/drawing/2014/main" id="{B53195D1-4B66-4CE8-96FC-449AF8A1CBF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7" name="CasellaDiTesto 676">
          <a:extLst>
            <a:ext uri="{FF2B5EF4-FFF2-40B4-BE49-F238E27FC236}">
              <a16:creationId xmlns:a16="http://schemas.microsoft.com/office/drawing/2014/main" id="{257CEC4E-3F1C-49BA-BA9E-24C675A2DFD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678" name="CasellaDiTesto 677">
          <a:extLst>
            <a:ext uri="{FF2B5EF4-FFF2-40B4-BE49-F238E27FC236}">
              <a16:creationId xmlns:a16="http://schemas.microsoft.com/office/drawing/2014/main" id="{2CFFC772-DF81-491D-B871-8091F2DBEEC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679" name="CasellaDiTesto 678">
          <a:extLst>
            <a:ext uri="{FF2B5EF4-FFF2-40B4-BE49-F238E27FC236}">
              <a16:creationId xmlns:a16="http://schemas.microsoft.com/office/drawing/2014/main" id="{1A220B22-91CF-4FAB-A3E1-F49F9D69B77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680" name="CasellaDiTesto 679">
          <a:extLst>
            <a:ext uri="{FF2B5EF4-FFF2-40B4-BE49-F238E27FC236}">
              <a16:creationId xmlns:a16="http://schemas.microsoft.com/office/drawing/2014/main" id="{2B6AFB46-9E1F-43FD-AA89-CB4ADE19ABB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150</xdr:row>
      <xdr:rowOff>995362</xdr:rowOff>
    </xdr:from>
    <xdr:ext cx="65" cy="172227"/>
    <xdr:sp macro="" textlink="">
      <xdr:nvSpPr>
        <xdr:cNvPr id="681" name="CasellaDiTesto 680">
          <a:extLst>
            <a:ext uri="{FF2B5EF4-FFF2-40B4-BE49-F238E27FC236}">
              <a16:creationId xmlns:a16="http://schemas.microsoft.com/office/drawing/2014/main" id="{171AB49A-08B2-4819-8B21-635D8CD4CCD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150</xdr:row>
      <xdr:rowOff>995362</xdr:rowOff>
    </xdr:from>
    <xdr:ext cx="65" cy="172227"/>
    <xdr:sp macro="" textlink="">
      <xdr:nvSpPr>
        <xdr:cNvPr id="682" name="CasellaDiTesto 681">
          <a:extLst>
            <a:ext uri="{FF2B5EF4-FFF2-40B4-BE49-F238E27FC236}">
              <a16:creationId xmlns:a16="http://schemas.microsoft.com/office/drawing/2014/main" id="{2A6BADA2-CFCE-4235-A892-31BDC2A5144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150</xdr:row>
      <xdr:rowOff>995362</xdr:rowOff>
    </xdr:from>
    <xdr:ext cx="65" cy="172227"/>
    <xdr:sp macro="" textlink="">
      <xdr:nvSpPr>
        <xdr:cNvPr id="683" name="CasellaDiTesto 682">
          <a:extLst>
            <a:ext uri="{FF2B5EF4-FFF2-40B4-BE49-F238E27FC236}">
              <a16:creationId xmlns:a16="http://schemas.microsoft.com/office/drawing/2014/main" id="{C812205D-5297-40A8-BE0C-039AF1D05CE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684" name="CasellaDiTesto 683">
          <a:extLst>
            <a:ext uri="{FF2B5EF4-FFF2-40B4-BE49-F238E27FC236}">
              <a16:creationId xmlns:a16="http://schemas.microsoft.com/office/drawing/2014/main" id="{CE674AA9-EAEA-4D65-95D1-3635C4BC7B6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685" name="CasellaDiTesto 684">
          <a:extLst>
            <a:ext uri="{FF2B5EF4-FFF2-40B4-BE49-F238E27FC236}">
              <a16:creationId xmlns:a16="http://schemas.microsoft.com/office/drawing/2014/main" id="{4112BAE5-D7CC-4301-AAB7-D1F123D8433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686" name="CasellaDiTesto 685">
          <a:extLst>
            <a:ext uri="{FF2B5EF4-FFF2-40B4-BE49-F238E27FC236}">
              <a16:creationId xmlns:a16="http://schemas.microsoft.com/office/drawing/2014/main" id="{B46739D2-E1A0-4576-A265-453BE09C63A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687" name="CasellaDiTesto 686">
          <a:extLst>
            <a:ext uri="{FF2B5EF4-FFF2-40B4-BE49-F238E27FC236}">
              <a16:creationId xmlns:a16="http://schemas.microsoft.com/office/drawing/2014/main" id="{E2EDDF10-292E-4EE7-B99C-CA427684A3A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688" name="CasellaDiTesto 687">
          <a:extLst>
            <a:ext uri="{FF2B5EF4-FFF2-40B4-BE49-F238E27FC236}">
              <a16:creationId xmlns:a16="http://schemas.microsoft.com/office/drawing/2014/main" id="{D052C675-EC8C-49A5-99F4-D2CA619699B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689" name="CasellaDiTesto 688">
          <a:extLst>
            <a:ext uri="{FF2B5EF4-FFF2-40B4-BE49-F238E27FC236}">
              <a16:creationId xmlns:a16="http://schemas.microsoft.com/office/drawing/2014/main" id="{D52B4B36-5A3D-4B29-906F-4E2588BB8D0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690" name="CasellaDiTesto 689">
          <a:extLst>
            <a:ext uri="{FF2B5EF4-FFF2-40B4-BE49-F238E27FC236}">
              <a16:creationId xmlns:a16="http://schemas.microsoft.com/office/drawing/2014/main" id="{DEB81C38-5C91-4CC9-8B30-8C6965D60CA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691" name="CasellaDiTesto 690">
          <a:extLst>
            <a:ext uri="{FF2B5EF4-FFF2-40B4-BE49-F238E27FC236}">
              <a16:creationId xmlns:a16="http://schemas.microsoft.com/office/drawing/2014/main" id="{C3392B98-2D47-483A-90D7-DCC8AFA9F58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692" name="CasellaDiTesto 691">
          <a:extLst>
            <a:ext uri="{FF2B5EF4-FFF2-40B4-BE49-F238E27FC236}">
              <a16:creationId xmlns:a16="http://schemas.microsoft.com/office/drawing/2014/main" id="{FF0C8B22-4264-4C97-8858-30052861C5D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693" name="CasellaDiTesto 692">
          <a:extLst>
            <a:ext uri="{FF2B5EF4-FFF2-40B4-BE49-F238E27FC236}">
              <a16:creationId xmlns:a16="http://schemas.microsoft.com/office/drawing/2014/main" id="{2EC5F3F6-BB60-49CC-8FCB-468C7E6483BE}"/>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694" name="CasellaDiTesto 693">
          <a:extLst>
            <a:ext uri="{FF2B5EF4-FFF2-40B4-BE49-F238E27FC236}">
              <a16:creationId xmlns:a16="http://schemas.microsoft.com/office/drawing/2014/main" id="{96138279-F5DF-4339-86AC-52C21D039B0E}"/>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695" name="CasellaDiTesto 694">
          <a:extLst>
            <a:ext uri="{FF2B5EF4-FFF2-40B4-BE49-F238E27FC236}">
              <a16:creationId xmlns:a16="http://schemas.microsoft.com/office/drawing/2014/main" id="{9DEA93BA-49D2-428D-9B6F-891FDA2852DE}"/>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96" name="CasellaDiTesto 695">
          <a:extLst>
            <a:ext uri="{FF2B5EF4-FFF2-40B4-BE49-F238E27FC236}">
              <a16:creationId xmlns:a16="http://schemas.microsoft.com/office/drawing/2014/main" id="{9BD9E71E-D5DC-4151-8BAF-CBE20E4EB3C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97" name="CasellaDiTesto 696">
          <a:extLst>
            <a:ext uri="{FF2B5EF4-FFF2-40B4-BE49-F238E27FC236}">
              <a16:creationId xmlns:a16="http://schemas.microsoft.com/office/drawing/2014/main" id="{49CBF4BC-4485-456F-874D-C0521AF3D10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98" name="CasellaDiTesto 697">
          <a:extLst>
            <a:ext uri="{FF2B5EF4-FFF2-40B4-BE49-F238E27FC236}">
              <a16:creationId xmlns:a16="http://schemas.microsoft.com/office/drawing/2014/main" id="{30CA3D3B-0979-41BB-8581-EEF24DACA12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99" name="CasellaDiTesto 698">
          <a:extLst>
            <a:ext uri="{FF2B5EF4-FFF2-40B4-BE49-F238E27FC236}">
              <a16:creationId xmlns:a16="http://schemas.microsoft.com/office/drawing/2014/main" id="{C5F06DFC-82E4-48AB-A058-CE3038EA459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700" name="CasellaDiTesto 699">
          <a:extLst>
            <a:ext uri="{FF2B5EF4-FFF2-40B4-BE49-F238E27FC236}">
              <a16:creationId xmlns:a16="http://schemas.microsoft.com/office/drawing/2014/main" id="{8E3D5F88-1324-44F1-9B4C-FDE68253090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701" name="CasellaDiTesto 700">
          <a:extLst>
            <a:ext uri="{FF2B5EF4-FFF2-40B4-BE49-F238E27FC236}">
              <a16:creationId xmlns:a16="http://schemas.microsoft.com/office/drawing/2014/main" id="{94AACCD6-C447-4912-A750-BFC4FBDFFF8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702" name="CasellaDiTesto 701">
          <a:extLst>
            <a:ext uri="{FF2B5EF4-FFF2-40B4-BE49-F238E27FC236}">
              <a16:creationId xmlns:a16="http://schemas.microsoft.com/office/drawing/2014/main" id="{3E984205-723B-4BFF-A7C4-CDCE5253657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703" name="CasellaDiTesto 702">
          <a:extLst>
            <a:ext uri="{FF2B5EF4-FFF2-40B4-BE49-F238E27FC236}">
              <a16:creationId xmlns:a16="http://schemas.microsoft.com/office/drawing/2014/main" id="{1BEC7567-FCD0-4AB6-A4B9-6A4F6D4963A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704" name="CasellaDiTesto 703">
          <a:extLst>
            <a:ext uri="{FF2B5EF4-FFF2-40B4-BE49-F238E27FC236}">
              <a16:creationId xmlns:a16="http://schemas.microsoft.com/office/drawing/2014/main" id="{0309106C-CD7E-4DF5-AE49-EBA114DDD166}"/>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705" name="CasellaDiTesto 704">
          <a:extLst>
            <a:ext uri="{FF2B5EF4-FFF2-40B4-BE49-F238E27FC236}">
              <a16:creationId xmlns:a16="http://schemas.microsoft.com/office/drawing/2014/main" id="{46A6DBAF-BE48-4385-A016-C12DEBFCE52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706" name="CasellaDiTesto 705">
          <a:extLst>
            <a:ext uri="{FF2B5EF4-FFF2-40B4-BE49-F238E27FC236}">
              <a16:creationId xmlns:a16="http://schemas.microsoft.com/office/drawing/2014/main" id="{42F6F8EF-4045-4E55-B20D-7A0EFA7A7D0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707" name="CasellaDiTesto 706">
          <a:extLst>
            <a:ext uri="{FF2B5EF4-FFF2-40B4-BE49-F238E27FC236}">
              <a16:creationId xmlns:a16="http://schemas.microsoft.com/office/drawing/2014/main" id="{9FCDF5B7-6AAD-4AB3-8242-B00F68402E4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708" name="CasellaDiTesto 707">
          <a:extLst>
            <a:ext uri="{FF2B5EF4-FFF2-40B4-BE49-F238E27FC236}">
              <a16:creationId xmlns:a16="http://schemas.microsoft.com/office/drawing/2014/main" id="{9DC5C5BC-75E6-4BC8-94CC-12EDE12A789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709" name="CasellaDiTesto 708">
          <a:extLst>
            <a:ext uri="{FF2B5EF4-FFF2-40B4-BE49-F238E27FC236}">
              <a16:creationId xmlns:a16="http://schemas.microsoft.com/office/drawing/2014/main" id="{373FFBD8-AA35-4257-AD80-EE7AB3FFDC2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710" name="CasellaDiTesto 709">
          <a:extLst>
            <a:ext uri="{FF2B5EF4-FFF2-40B4-BE49-F238E27FC236}">
              <a16:creationId xmlns:a16="http://schemas.microsoft.com/office/drawing/2014/main" id="{6882DEFE-0DE9-4ACF-94DF-184B7EA43C5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711" name="CasellaDiTesto 710">
          <a:extLst>
            <a:ext uri="{FF2B5EF4-FFF2-40B4-BE49-F238E27FC236}">
              <a16:creationId xmlns:a16="http://schemas.microsoft.com/office/drawing/2014/main" id="{0954B338-5B03-4553-B606-12DCFC4C555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712" name="CasellaDiTesto 711">
          <a:extLst>
            <a:ext uri="{FF2B5EF4-FFF2-40B4-BE49-F238E27FC236}">
              <a16:creationId xmlns:a16="http://schemas.microsoft.com/office/drawing/2014/main" id="{2BB21C5B-A7E1-4844-8CCF-A45D8313149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713" name="CasellaDiTesto 712">
          <a:extLst>
            <a:ext uri="{FF2B5EF4-FFF2-40B4-BE49-F238E27FC236}">
              <a16:creationId xmlns:a16="http://schemas.microsoft.com/office/drawing/2014/main" id="{B1C97F9D-EA46-4F28-BAD0-1FD236DEDD8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714" name="CasellaDiTesto 713">
          <a:extLst>
            <a:ext uri="{FF2B5EF4-FFF2-40B4-BE49-F238E27FC236}">
              <a16:creationId xmlns:a16="http://schemas.microsoft.com/office/drawing/2014/main" id="{BCAEE4C9-4235-4C43-B25C-48529B92099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715" name="CasellaDiTesto 714">
          <a:extLst>
            <a:ext uri="{FF2B5EF4-FFF2-40B4-BE49-F238E27FC236}">
              <a16:creationId xmlns:a16="http://schemas.microsoft.com/office/drawing/2014/main" id="{8D71D617-0300-4372-A9E7-ACE473C728B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716" name="CasellaDiTesto 715">
          <a:extLst>
            <a:ext uri="{FF2B5EF4-FFF2-40B4-BE49-F238E27FC236}">
              <a16:creationId xmlns:a16="http://schemas.microsoft.com/office/drawing/2014/main" id="{E01831A0-528B-4CD4-A810-05C29C58891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717" name="CasellaDiTesto 716">
          <a:extLst>
            <a:ext uri="{FF2B5EF4-FFF2-40B4-BE49-F238E27FC236}">
              <a16:creationId xmlns:a16="http://schemas.microsoft.com/office/drawing/2014/main" id="{C1291121-2426-4C0B-BF30-C8024EA43CA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718" name="CasellaDiTesto 717">
          <a:extLst>
            <a:ext uri="{FF2B5EF4-FFF2-40B4-BE49-F238E27FC236}">
              <a16:creationId xmlns:a16="http://schemas.microsoft.com/office/drawing/2014/main" id="{35B8FA0E-40B8-4EA3-835C-EB1FF4CBE77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719" name="CasellaDiTesto 718">
          <a:extLst>
            <a:ext uri="{FF2B5EF4-FFF2-40B4-BE49-F238E27FC236}">
              <a16:creationId xmlns:a16="http://schemas.microsoft.com/office/drawing/2014/main" id="{0BBB8222-5472-4970-9287-5F950A2BF30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720" name="CasellaDiTesto 719">
          <a:extLst>
            <a:ext uri="{FF2B5EF4-FFF2-40B4-BE49-F238E27FC236}">
              <a16:creationId xmlns:a16="http://schemas.microsoft.com/office/drawing/2014/main" id="{3ED08CE4-8301-49F0-95A4-D4618F3C3A9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721" name="CasellaDiTesto 720">
          <a:extLst>
            <a:ext uri="{FF2B5EF4-FFF2-40B4-BE49-F238E27FC236}">
              <a16:creationId xmlns:a16="http://schemas.microsoft.com/office/drawing/2014/main" id="{7A1363F4-89A2-483B-9DF6-7592AF47455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722" name="CasellaDiTesto 721">
          <a:extLst>
            <a:ext uri="{FF2B5EF4-FFF2-40B4-BE49-F238E27FC236}">
              <a16:creationId xmlns:a16="http://schemas.microsoft.com/office/drawing/2014/main" id="{EF3F24C8-071A-44A9-ADD3-8798EA1D34C6}"/>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723" name="CasellaDiTesto 722">
          <a:extLst>
            <a:ext uri="{FF2B5EF4-FFF2-40B4-BE49-F238E27FC236}">
              <a16:creationId xmlns:a16="http://schemas.microsoft.com/office/drawing/2014/main" id="{43A7516E-77D3-479F-9857-70843B3BA76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724" name="CasellaDiTesto 723">
          <a:extLst>
            <a:ext uri="{FF2B5EF4-FFF2-40B4-BE49-F238E27FC236}">
              <a16:creationId xmlns:a16="http://schemas.microsoft.com/office/drawing/2014/main" id="{EFEE4B64-9C5B-4816-B6CD-1A2ACB47127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725" name="CasellaDiTesto 724">
          <a:extLst>
            <a:ext uri="{FF2B5EF4-FFF2-40B4-BE49-F238E27FC236}">
              <a16:creationId xmlns:a16="http://schemas.microsoft.com/office/drawing/2014/main" id="{6FB1681E-965D-495D-9FA5-A2A499ACA30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726" name="CasellaDiTesto 725">
          <a:extLst>
            <a:ext uri="{FF2B5EF4-FFF2-40B4-BE49-F238E27FC236}">
              <a16:creationId xmlns:a16="http://schemas.microsoft.com/office/drawing/2014/main" id="{D9F3796A-F65A-474B-94B7-47A356AB5FE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727" name="CasellaDiTesto 726">
          <a:extLst>
            <a:ext uri="{FF2B5EF4-FFF2-40B4-BE49-F238E27FC236}">
              <a16:creationId xmlns:a16="http://schemas.microsoft.com/office/drawing/2014/main" id="{01412A8A-1E6F-476A-996A-282C2E27D4E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728" name="CasellaDiTesto 727">
          <a:extLst>
            <a:ext uri="{FF2B5EF4-FFF2-40B4-BE49-F238E27FC236}">
              <a16:creationId xmlns:a16="http://schemas.microsoft.com/office/drawing/2014/main" id="{7007DD92-328B-487A-A246-A7A849B4A7C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729" name="CasellaDiTesto 728">
          <a:extLst>
            <a:ext uri="{FF2B5EF4-FFF2-40B4-BE49-F238E27FC236}">
              <a16:creationId xmlns:a16="http://schemas.microsoft.com/office/drawing/2014/main" id="{43A93195-A0D7-4DD5-9B81-ECE26002A49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730" name="CasellaDiTesto 729">
          <a:extLst>
            <a:ext uri="{FF2B5EF4-FFF2-40B4-BE49-F238E27FC236}">
              <a16:creationId xmlns:a16="http://schemas.microsoft.com/office/drawing/2014/main" id="{F5C77D06-906F-4018-9B9D-E91A0C69B55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731" name="CasellaDiTesto 730">
          <a:extLst>
            <a:ext uri="{FF2B5EF4-FFF2-40B4-BE49-F238E27FC236}">
              <a16:creationId xmlns:a16="http://schemas.microsoft.com/office/drawing/2014/main" id="{01AAA5D4-8BC4-495B-BEFF-088D0B8C33B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732" name="CasellaDiTesto 731">
          <a:extLst>
            <a:ext uri="{FF2B5EF4-FFF2-40B4-BE49-F238E27FC236}">
              <a16:creationId xmlns:a16="http://schemas.microsoft.com/office/drawing/2014/main" id="{1507BBD6-6B51-4484-9077-C65DA131A9C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733" name="CasellaDiTesto 732">
          <a:extLst>
            <a:ext uri="{FF2B5EF4-FFF2-40B4-BE49-F238E27FC236}">
              <a16:creationId xmlns:a16="http://schemas.microsoft.com/office/drawing/2014/main" id="{954E3B7C-9C7B-4547-A0BA-7FB5085EEC9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734" name="CasellaDiTesto 733">
          <a:extLst>
            <a:ext uri="{FF2B5EF4-FFF2-40B4-BE49-F238E27FC236}">
              <a16:creationId xmlns:a16="http://schemas.microsoft.com/office/drawing/2014/main" id="{F565B97E-21AE-4F9E-A273-8BCD667393C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735" name="CasellaDiTesto 734">
          <a:extLst>
            <a:ext uri="{FF2B5EF4-FFF2-40B4-BE49-F238E27FC236}">
              <a16:creationId xmlns:a16="http://schemas.microsoft.com/office/drawing/2014/main" id="{71C60428-7DDF-413C-A438-FA796C79D32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736" name="CasellaDiTesto 735">
          <a:extLst>
            <a:ext uri="{FF2B5EF4-FFF2-40B4-BE49-F238E27FC236}">
              <a16:creationId xmlns:a16="http://schemas.microsoft.com/office/drawing/2014/main" id="{C863B35F-3089-4825-9F51-4F0662A6CCC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737" name="CasellaDiTesto 736">
          <a:extLst>
            <a:ext uri="{FF2B5EF4-FFF2-40B4-BE49-F238E27FC236}">
              <a16:creationId xmlns:a16="http://schemas.microsoft.com/office/drawing/2014/main" id="{38706AFA-0606-40FF-9105-AE56FD3F341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738" name="CasellaDiTesto 737">
          <a:extLst>
            <a:ext uri="{FF2B5EF4-FFF2-40B4-BE49-F238E27FC236}">
              <a16:creationId xmlns:a16="http://schemas.microsoft.com/office/drawing/2014/main" id="{8BABBF06-0D9F-4B22-B3FB-7574667CE98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739" name="CasellaDiTesto 738">
          <a:extLst>
            <a:ext uri="{FF2B5EF4-FFF2-40B4-BE49-F238E27FC236}">
              <a16:creationId xmlns:a16="http://schemas.microsoft.com/office/drawing/2014/main" id="{AC8F5C3F-0C07-4164-9C34-F4E1A2C0F88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740" name="CasellaDiTesto 739">
          <a:extLst>
            <a:ext uri="{FF2B5EF4-FFF2-40B4-BE49-F238E27FC236}">
              <a16:creationId xmlns:a16="http://schemas.microsoft.com/office/drawing/2014/main" id="{D5CF0AC7-5F54-420A-A3EF-00005A19B7F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741" name="CasellaDiTesto 740">
          <a:extLst>
            <a:ext uri="{FF2B5EF4-FFF2-40B4-BE49-F238E27FC236}">
              <a16:creationId xmlns:a16="http://schemas.microsoft.com/office/drawing/2014/main" id="{C4C4125A-313D-475D-97BD-E886EB99A19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742" name="CasellaDiTesto 741">
          <a:extLst>
            <a:ext uri="{FF2B5EF4-FFF2-40B4-BE49-F238E27FC236}">
              <a16:creationId xmlns:a16="http://schemas.microsoft.com/office/drawing/2014/main" id="{0FCC5888-A31D-4AC5-A933-5DB166D85CF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743" name="CasellaDiTesto 742">
          <a:extLst>
            <a:ext uri="{FF2B5EF4-FFF2-40B4-BE49-F238E27FC236}">
              <a16:creationId xmlns:a16="http://schemas.microsoft.com/office/drawing/2014/main" id="{B6FC0595-85DB-4599-8E4F-C8538167801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3" name="CasellaDiTesto 2">
          <a:extLst>
            <a:ext uri="{FF2B5EF4-FFF2-40B4-BE49-F238E27FC236}">
              <a16:creationId xmlns:a16="http://schemas.microsoft.com/office/drawing/2014/main" id="{F0F3F4DD-34DB-49BE-9E22-A8DC124D254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4" name="CasellaDiTesto 3">
          <a:extLst>
            <a:ext uri="{FF2B5EF4-FFF2-40B4-BE49-F238E27FC236}">
              <a16:creationId xmlns:a16="http://schemas.microsoft.com/office/drawing/2014/main" id="{F461758E-ACC5-41A4-A660-FDC935A4151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5" name="CasellaDiTesto 4">
          <a:extLst>
            <a:ext uri="{FF2B5EF4-FFF2-40B4-BE49-F238E27FC236}">
              <a16:creationId xmlns:a16="http://schemas.microsoft.com/office/drawing/2014/main" id="{140B1525-DB48-42C7-8E4D-3ADF99B5F3E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6" name="CasellaDiTesto 5">
          <a:extLst>
            <a:ext uri="{FF2B5EF4-FFF2-40B4-BE49-F238E27FC236}">
              <a16:creationId xmlns:a16="http://schemas.microsoft.com/office/drawing/2014/main" id="{76910255-4B57-4615-9213-FDEFDE36A95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44" name="CasellaDiTesto 743">
          <a:extLst>
            <a:ext uri="{FF2B5EF4-FFF2-40B4-BE49-F238E27FC236}">
              <a16:creationId xmlns:a16="http://schemas.microsoft.com/office/drawing/2014/main" id="{D1C2B1EB-F486-483B-8B47-1FC30639919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45" name="CasellaDiTesto 744">
          <a:extLst>
            <a:ext uri="{FF2B5EF4-FFF2-40B4-BE49-F238E27FC236}">
              <a16:creationId xmlns:a16="http://schemas.microsoft.com/office/drawing/2014/main" id="{AB7EC403-C49C-4676-8D47-EF702AC107F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46" name="CasellaDiTesto 745">
          <a:extLst>
            <a:ext uri="{FF2B5EF4-FFF2-40B4-BE49-F238E27FC236}">
              <a16:creationId xmlns:a16="http://schemas.microsoft.com/office/drawing/2014/main" id="{58F64D53-4730-47D3-AB78-FED9AE84B05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47" name="CasellaDiTesto 746">
          <a:extLst>
            <a:ext uri="{FF2B5EF4-FFF2-40B4-BE49-F238E27FC236}">
              <a16:creationId xmlns:a16="http://schemas.microsoft.com/office/drawing/2014/main" id="{F5DEFA12-90D6-43E6-94CE-C05DED8071C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48" name="CasellaDiTesto 747">
          <a:extLst>
            <a:ext uri="{FF2B5EF4-FFF2-40B4-BE49-F238E27FC236}">
              <a16:creationId xmlns:a16="http://schemas.microsoft.com/office/drawing/2014/main" id="{658B4B0D-2169-4F54-8592-5CF40256720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49" name="CasellaDiTesto 748">
          <a:extLst>
            <a:ext uri="{FF2B5EF4-FFF2-40B4-BE49-F238E27FC236}">
              <a16:creationId xmlns:a16="http://schemas.microsoft.com/office/drawing/2014/main" id="{13916382-6EB1-4A53-B46D-40462B7646C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50" name="CasellaDiTesto 749">
          <a:extLst>
            <a:ext uri="{FF2B5EF4-FFF2-40B4-BE49-F238E27FC236}">
              <a16:creationId xmlns:a16="http://schemas.microsoft.com/office/drawing/2014/main" id="{921062E8-852F-43D1-8E58-14F5FCE2C22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51" name="CasellaDiTesto 750">
          <a:extLst>
            <a:ext uri="{FF2B5EF4-FFF2-40B4-BE49-F238E27FC236}">
              <a16:creationId xmlns:a16="http://schemas.microsoft.com/office/drawing/2014/main" id="{03CB5809-B37B-4B22-B92D-23CC465EB87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52" name="CasellaDiTesto 751">
          <a:extLst>
            <a:ext uri="{FF2B5EF4-FFF2-40B4-BE49-F238E27FC236}">
              <a16:creationId xmlns:a16="http://schemas.microsoft.com/office/drawing/2014/main" id="{A55BD14B-70F3-403F-A149-956C459CA6B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53" name="CasellaDiTesto 752">
          <a:extLst>
            <a:ext uri="{FF2B5EF4-FFF2-40B4-BE49-F238E27FC236}">
              <a16:creationId xmlns:a16="http://schemas.microsoft.com/office/drawing/2014/main" id="{05933A8B-06EF-47AF-A12C-5A8024EBBDB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54" name="CasellaDiTesto 753">
          <a:extLst>
            <a:ext uri="{FF2B5EF4-FFF2-40B4-BE49-F238E27FC236}">
              <a16:creationId xmlns:a16="http://schemas.microsoft.com/office/drawing/2014/main" id="{689BD8F2-486D-4FE7-B288-DD4AB7ABA63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755" name="CasellaDiTesto 754">
          <a:extLst>
            <a:ext uri="{FF2B5EF4-FFF2-40B4-BE49-F238E27FC236}">
              <a16:creationId xmlns:a16="http://schemas.microsoft.com/office/drawing/2014/main" id="{B55B621C-83F5-45D6-BAB8-9605930634E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756" name="CasellaDiTesto 755">
          <a:extLst>
            <a:ext uri="{FF2B5EF4-FFF2-40B4-BE49-F238E27FC236}">
              <a16:creationId xmlns:a16="http://schemas.microsoft.com/office/drawing/2014/main" id="{D6CFDFD1-788F-498A-B3CF-71142BEB335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757" name="CasellaDiTesto 756">
          <a:extLst>
            <a:ext uri="{FF2B5EF4-FFF2-40B4-BE49-F238E27FC236}">
              <a16:creationId xmlns:a16="http://schemas.microsoft.com/office/drawing/2014/main" id="{DF027A06-9AD3-435F-A0AD-37DA9243D72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58" name="CasellaDiTesto 757">
          <a:extLst>
            <a:ext uri="{FF2B5EF4-FFF2-40B4-BE49-F238E27FC236}">
              <a16:creationId xmlns:a16="http://schemas.microsoft.com/office/drawing/2014/main" id="{3DA1BC87-B87C-4B60-A71A-ACE45D74454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59" name="CasellaDiTesto 758">
          <a:extLst>
            <a:ext uri="{FF2B5EF4-FFF2-40B4-BE49-F238E27FC236}">
              <a16:creationId xmlns:a16="http://schemas.microsoft.com/office/drawing/2014/main" id="{6F4877ED-EAF8-46FD-89B6-18982DD22F2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60" name="CasellaDiTesto 759">
          <a:extLst>
            <a:ext uri="{FF2B5EF4-FFF2-40B4-BE49-F238E27FC236}">
              <a16:creationId xmlns:a16="http://schemas.microsoft.com/office/drawing/2014/main" id="{D021462F-329F-4850-AC68-D9035761980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61" name="CasellaDiTesto 760">
          <a:extLst>
            <a:ext uri="{FF2B5EF4-FFF2-40B4-BE49-F238E27FC236}">
              <a16:creationId xmlns:a16="http://schemas.microsoft.com/office/drawing/2014/main" id="{407AB85D-EF9F-4FD7-9DC0-874592BF11F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62" name="CasellaDiTesto 761">
          <a:extLst>
            <a:ext uri="{FF2B5EF4-FFF2-40B4-BE49-F238E27FC236}">
              <a16:creationId xmlns:a16="http://schemas.microsoft.com/office/drawing/2014/main" id="{90657B20-7748-42D5-AB29-F3C3BA3BE00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63" name="CasellaDiTesto 762">
          <a:extLst>
            <a:ext uri="{FF2B5EF4-FFF2-40B4-BE49-F238E27FC236}">
              <a16:creationId xmlns:a16="http://schemas.microsoft.com/office/drawing/2014/main" id="{9E73EB61-328A-4B20-9823-F7614DE5505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64" name="CasellaDiTesto 763">
          <a:extLst>
            <a:ext uri="{FF2B5EF4-FFF2-40B4-BE49-F238E27FC236}">
              <a16:creationId xmlns:a16="http://schemas.microsoft.com/office/drawing/2014/main" id="{32E58346-2CE7-4BB0-9351-56D8DC9F6A1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65" name="CasellaDiTesto 764">
          <a:extLst>
            <a:ext uri="{FF2B5EF4-FFF2-40B4-BE49-F238E27FC236}">
              <a16:creationId xmlns:a16="http://schemas.microsoft.com/office/drawing/2014/main" id="{D3126CF3-BF05-4FDF-96EC-71AD0FE1335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66" name="CasellaDiTesto 765">
          <a:extLst>
            <a:ext uri="{FF2B5EF4-FFF2-40B4-BE49-F238E27FC236}">
              <a16:creationId xmlns:a16="http://schemas.microsoft.com/office/drawing/2014/main" id="{94253B09-B2B4-4122-99D6-FDA674CB114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767" name="CasellaDiTesto 766">
          <a:extLst>
            <a:ext uri="{FF2B5EF4-FFF2-40B4-BE49-F238E27FC236}">
              <a16:creationId xmlns:a16="http://schemas.microsoft.com/office/drawing/2014/main" id="{3CECE9C9-461D-4E8E-BD84-C2D3C04068E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768" name="CasellaDiTesto 767">
          <a:extLst>
            <a:ext uri="{FF2B5EF4-FFF2-40B4-BE49-F238E27FC236}">
              <a16:creationId xmlns:a16="http://schemas.microsoft.com/office/drawing/2014/main" id="{90D80F6A-4CD5-4A63-B32B-4556F22AAEC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769" name="CasellaDiTesto 768">
          <a:extLst>
            <a:ext uri="{FF2B5EF4-FFF2-40B4-BE49-F238E27FC236}">
              <a16:creationId xmlns:a16="http://schemas.microsoft.com/office/drawing/2014/main" id="{3BA97179-E598-4274-9B2E-DC4C14E2ADE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770" name="CasellaDiTesto 769">
          <a:extLst>
            <a:ext uri="{FF2B5EF4-FFF2-40B4-BE49-F238E27FC236}">
              <a16:creationId xmlns:a16="http://schemas.microsoft.com/office/drawing/2014/main" id="{4BE0479C-1B71-49A2-A71B-BCF20344AC1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771" name="CasellaDiTesto 770">
          <a:extLst>
            <a:ext uri="{FF2B5EF4-FFF2-40B4-BE49-F238E27FC236}">
              <a16:creationId xmlns:a16="http://schemas.microsoft.com/office/drawing/2014/main" id="{E50A5553-6AB7-4DA6-88A1-76A6447E68B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772" name="CasellaDiTesto 771">
          <a:extLst>
            <a:ext uri="{FF2B5EF4-FFF2-40B4-BE49-F238E27FC236}">
              <a16:creationId xmlns:a16="http://schemas.microsoft.com/office/drawing/2014/main" id="{6BA14C4A-EEDA-467D-A92B-27BD81AA4AB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773" name="CasellaDiTesto 772">
          <a:extLst>
            <a:ext uri="{FF2B5EF4-FFF2-40B4-BE49-F238E27FC236}">
              <a16:creationId xmlns:a16="http://schemas.microsoft.com/office/drawing/2014/main" id="{6CB12369-3CAF-42B4-9475-94C4B793655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774" name="CasellaDiTesto 773">
          <a:extLst>
            <a:ext uri="{FF2B5EF4-FFF2-40B4-BE49-F238E27FC236}">
              <a16:creationId xmlns:a16="http://schemas.microsoft.com/office/drawing/2014/main" id="{5812FB92-415A-4EA4-AAD4-1A40607377F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775" name="CasellaDiTesto 774">
          <a:extLst>
            <a:ext uri="{FF2B5EF4-FFF2-40B4-BE49-F238E27FC236}">
              <a16:creationId xmlns:a16="http://schemas.microsoft.com/office/drawing/2014/main" id="{39A9A84C-8682-4D52-9AD6-49B39536207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776" name="CasellaDiTesto 775">
          <a:extLst>
            <a:ext uri="{FF2B5EF4-FFF2-40B4-BE49-F238E27FC236}">
              <a16:creationId xmlns:a16="http://schemas.microsoft.com/office/drawing/2014/main" id="{97853D2A-8A50-41D5-83CC-BB49D019BB2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777" name="CasellaDiTesto 776">
          <a:extLst>
            <a:ext uri="{FF2B5EF4-FFF2-40B4-BE49-F238E27FC236}">
              <a16:creationId xmlns:a16="http://schemas.microsoft.com/office/drawing/2014/main" id="{337FC428-CC16-46ED-904A-FD003397288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778" name="CasellaDiTesto 777">
          <a:extLst>
            <a:ext uri="{FF2B5EF4-FFF2-40B4-BE49-F238E27FC236}">
              <a16:creationId xmlns:a16="http://schemas.microsoft.com/office/drawing/2014/main" id="{8E28BB06-FAF7-4C0A-8BD7-13ACBEB856E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79" name="CasellaDiTesto 778">
          <a:extLst>
            <a:ext uri="{FF2B5EF4-FFF2-40B4-BE49-F238E27FC236}">
              <a16:creationId xmlns:a16="http://schemas.microsoft.com/office/drawing/2014/main" id="{765AB3B9-CFBB-4E3D-B96A-E2C3514D671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0" name="CasellaDiTesto 779">
          <a:extLst>
            <a:ext uri="{FF2B5EF4-FFF2-40B4-BE49-F238E27FC236}">
              <a16:creationId xmlns:a16="http://schemas.microsoft.com/office/drawing/2014/main" id="{7FD0C014-0AE4-422F-BF44-0C8C68AA3DF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1" name="CasellaDiTesto 780">
          <a:extLst>
            <a:ext uri="{FF2B5EF4-FFF2-40B4-BE49-F238E27FC236}">
              <a16:creationId xmlns:a16="http://schemas.microsoft.com/office/drawing/2014/main" id="{BF6C04BA-38B4-4A5D-B874-01167A6DC97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2" name="CasellaDiTesto 781">
          <a:extLst>
            <a:ext uri="{FF2B5EF4-FFF2-40B4-BE49-F238E27FC236}">
              <a16:creationId xmlns:a16="http://schemas.microsoft.com/office/drawing/2014/main" id="{80609BAD-41E8-4E71-94C4-7BA1B382A22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3" name="CasellaDiTesto 782">
          <a:extLst>
            <a:ext uri="{FF2B5EF4-FFF2-40B4-BE49-F238E27FC236}">
              <a16:creationId xmlns:a16="http://schemas.microsoft.com/office/drawing/2014/main" id="{18074EA1-2716-46DA-B123-2811EB7AFE5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4" name="CasellaDiTesto 783">
          <a:extLst>
            <a:ext uri="{FF2B5EF4-FFF2-40B4-BE49-F238E27FC236}">
              <a16:creationId xmlns:a16="http://schemas.microsoft.com/office/drawing/2014/main" id="{E867E364-5BD3-43DE-A1D4-2B8D19BE61C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5" name="CasellaDiTesto 784">
          <a:extLst>
            <a:ext uri="{FF2B5EF4-FFF2-40B4-BE49-F238E27FC236}">
              <a16:creationId xmlns:a16="http://schemas.microsoft.com/office/drawing/2014/main" id="{14B7639C-C3B5-4B4D-94B3-B0C5141C847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6" name="CasellaDiTesto 785">
          <a:extLst>
            <a:ext uri="{FF2B5EF4-FFF2-40B4-BE49-F238E27FC236}">
              <a16:creationId xmlns:a16="http://schemas.microsoft.com/office/drawing/2014/main" id="{956303C7-5ECE-434E-9C2F-4C57E02DBB4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7" name="CasellaDiTesto 786">
          <a:extLst>
            <a:ext uri="{FF2B5EF4-FFF2-40B4-BE49-F238E27FC236}">
              <a16:creationId xmlns:a16="http://schemas.microsoft.com/office/drawing/2014/main" id="{9A6D2BA9-AFEF-48C5-BB4A-DB332599D3D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8" name="CasellaDiTesto 787">
          <a:extLst>
            <a:ext uri="{FF2B5EF4-FFF2-40B4-BE49-F238E27FC236}">
              <a16:creationId xmlns:a16="http://schemas.microsoft.com/office/drawing/2014/main" id="{F3257DFB-8937-43A3-BF13-BE4CAB870CC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9" name="CasellaDiTesto 788">
          <a:extLst>
            <a:ext uri="{FF2B5EF4-FFF2-40B4-BE49-F238E27FC236}">
              <a16:creationId xmlns:a16="http://schemas.microsoft.com/office/drawing/2014/main" id="{498A0B72-49D5-4A12-BEE3-B5256123D27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90" name="CasellaDiTesto 789">
          <a:extLst>
            <a:ext uri="{FF2B5EF4-FFF2-40B4-BE49-F238E27FC236}">
              <a16:creationId xmlns:a16="http://schemas.microsoft.com/office/drawing/2014/main" id="{8E0218EA-F1E2-4EA1-A133-597450A6059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91" name="CasellaDiTesto 790">
          <a:extLst>
            <a:ext uri="{FF2B5EF4-FFF2-40B4-BE49-F238E27FC236}">
              <a16:creationId xmlns:a16="http://schemas.microsoft.com/office/drawing/2014/main" id="{985FA6E4-C4BD-46E8-A091-78A03F5C414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92" name="CasellaDiTesto 791">
          <a:extLst>
            <a:ext uri="{FF2B5EF4-FFF2-40B4-BE49-F238E27FC236}">
              <a16:creationId xmlns:a16="http://schemas.microsoft.com/office/drawing/2014/main" id="{AABD3F87-9216-4FFD-A79F-F7A4E78DCD1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93" name="CasellaDiTesto 792">
          <a:extLst>
            <a:ext uri="{FF2B5EF4-FFF2-40B4-BE49-F238E27FC236}">
              <a16:creationId xmlns:a16="http://schemas.microsoft.com/office/drawing/2014/main" id="{CF44759C-7FA0-4F3E-9015-040F6DE917F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94" name="CasellaDiTesto 793">
          <a:extLst>
            <a:ext uri="{FF2B5EF4-FFF2-40B4-BE49-F238E27FC236}">
              <a16:creationId xmlns:a16="http://schemas.microsoft.com/office/drawing/2014/main" id="{C05CB88D-74C4-4DEC-94F1-0AA51396B11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95" name="CasellaDiTesto 794">
          <a:extLst>
            <a:ext uri="{FF2B5EF4-FFF2-40B4-BE49-F238E27FC236}">
              <a16:creationId xmlns:a16="http://schemas.microsoft.com/office/drawing/2014/main" id="{361C3688-F31D-444E-B3F4-ED87C68C9B1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96" name="CasellaDiTesto 795">
          <a:extLst>
            <a:ext uri="{FF2B5EF4-FFF2-40B4-BE49-F238E27FC236}">
              <a16:creationId xmlns:a16="http://schemas.microsoft.com/office/drawing/2014/main" id="{FD1B570A-DC88-4DA6-8664-56A6844940F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797" name="CasellaDiTesto 796">
          <a:extLst>
            <a:ext uri="{FF2B5EF4-FFF2-40B4-BE49-F238E27FC236}">
              <a16:creationId xmlns:a16="http://schemas.microsoft.com/office/drawing/2014/main" id="{0EA4242A-1096-45D1-BFAA-AB80E4DAFDC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798" name="CasellaDiTesto 797">
          <a:extLst>
            <a:ext uri="{FF2B5EF4-FFF2-40B4-BE49-F238E27FC236}">
              <a16:creationId xmlns:a16="http://schemas.microsoft.com/office/drawing/2014/main" id="{62D5CC83-A503-4C11-8F0F-CA5B4489FA0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799" name="CasellaDiTesto 798">
          <a:extLst>
            <a:ext uri="{FF2B5EF4-FFF2-40B4-BE49-F238E27FC236}">
              <a16:creationId xmlns:a16="http://schemas.microsoft.com/office/drawing/2014/main" id="{0D60AB8A-07E9-4FC3-B5CD-F19D027CAA0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0" name="CasellaDiTesto 799">
          <a:extLst>
            <a:ext uri="{FF2B5EF4-FFF2-40B4-BE49-F238E27FC236}">
              <a16:creationId xmlns:a16="http://schemas.microsoft.com/office/drawing/2014/main" id="{D2384590-25B5-4829-A5A0-81CF911E992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1" name="CasellaDiTesto 800">
          <a:extLst>
            <a:ext uri="{FF2B5EF4-FFF2-40B4-BE49-F238E27FC236}">
              <a16:creationId xmlns:a16="http://schemas.microsoft.com/office/drawing/2014/main" id="{81E7A8C2-ED53-4404-85D9-4065106B4F2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2" name="CasellaDiTesto 801">
          <a:extLst>
            <a:ext uri="{FF2B5EF4-FFF2-40B4-BE49-F238E27FC236}">
              <a16:creationId xmlns:a16="http://schemas.microsoft.com/office/drawing/2014/main" id="{EEA8919F-A3B1-4108-9252-444B7C0DD69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3" name="CasellaDiTesto 802">
          <a:extLst>
            <a:ext uri="{FF2B5EF4-FFF2-40B4-BE49-F238E27FC236}">
              <a16:creationId xmlns:a16="http://schemas.microsoft.com/office/drawing/2014/main" id="{25D1E4C0-6522-4830-8B79-A5D7D1FFE7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4" name="CasellaDiTesto 803">
          <a:extLst>
            <a:ext uri="{FF2B5EF4-FFF2-40B4-BE49-F238E27FC236}">
              <a16:creationId xmlns:a16="http://schemas.microsoft.com/office/drawing/2014/main" id="{A934B2E1-A474-4ABC-A998-D5E0503ED3B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5" name="CasellaDiTesto 804">
          <a:extLst>
            <a:ext uri="{FF2B5EF4-FFF2-40B4-BE49-F238E27FC236}">
              <a16:creationId xmlns:a16="http://schemas.microsoft.com/office/drawing/2014/main" id="{F3216B10-07A9-4954-AE50-DF98E77C98B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806" name="CasellaDiTesto 805">
          <a:extLst>
            <a:ext uri="{FF2B5EF4-FFF2-40B4-BE49-F238E27FC236}">
              <a16:creationId xmlns:a16="http://schemas.microsoft.com/office/drawing/2014/main" id="{283FB528-0D8F-461B-BC11-F50723078E1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807" name="CasellaDiTesto 806">
          <a:extLst>
            <a:ext uri="{FF2B5EF4-FFF2-40B4-BE49-F238E27FC236}">
              <a16:creationId xmlns:a16="http://schemas.microsoft.com/office/drawing/2014/main" id="{9442ECEA-90A4-47D1-92F1-FE1A146235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808" name="CasellaDiTesto 807">
          <a:extLst>
            <a:ext uri="{FF2B5EF4-FFF2-40B4-BE49-F238E27FC236}">
              <a16:creationId xmlns:a16="http://schemas.microsoft.com/office/drawing/2014/main" id="{F989486F-0574-44C7-87B2-9EB798B799C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9" name="CasellaDiTesto 808">
          <a:extLst>
            <a:ext uri="{FF2B5EF4-FFF2-40B4-BE49-F238E27FC236}">
              <a16:creationId xmlns:a16="http://schemas.microsoft.com/office/drawing/2014/main" id="{2633322A-34FE-46BD-BB57-90A9AAF3970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10" name="CasellaDiTesto 809">
          <a:extLst>
            <a:ext uri="{FF2B5EF4-FFF2-40B4-BE49-F238E27FC236}">
              <a16:creationId xmlns:a16="http://schemas.microsoft.com/office/drawing/2014/main" id="{2FC68117-CE1F-4CBE-B43A-1D036827161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11" name="CasellaDiTesto 810">
          <a:extLst>
            <a:ext uri="{FF2B5EF4-FFF2-40B4-BE49-F238E27FC236}">
              <a16:creationId xmlns:a16="http://schemas.microsoft.com/office/drawing/2014/main" id="{C6BE6DC5-A956-4023-A2B3-9AE3D0CB5CD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12" name="CasellaDiTesto 811">
          <a:extLst>
            <a:ext uri="{FF2B5EF4-FFF2-40B4-BE49-F238E27FC236}">
              <a16:creationId xmlns:a16="http://schemas.microsoft.com/office/drawing/2014/main" id="{CD41DA3F-9A73-4DAB-ADE2-4ACDD1A2929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13" name="CasellaDiTesto 812">
          <a:extLst>
            <a:ext uri="{FF2B5EF4-FFF2-40B4-BE49-F238E27FC236}">
              <a16:creationId xmlns:a16="http://schemas.microsoft.com/office/drawing/2014/main" id="{B2CF0ABB-8176-462A-BA6D-E583A54D6D2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14" name="CasellaDiTesto 813">
          <a:extLst>
            <a:ext uri="{FF2B5EF4-FFF2-40B4-BE49-F238E27FC236}">
              <a16:creationId xmlns:a16="http://schemas.microsoft.com/office/drawing/2014/main" id="{B2958A1A-6E95-4D05-962F-03DF25C7124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815" name="CasellaDiTesto 814">
          <a:extLst>
            <a:ext uri="{FF2B5EF4-FFF2-40B4-BE49-F238E27FC236}">
              <a16:creationId xmlns:a16="http://schemas.microsoft.com/office/drawing/2014/main" id="{96073525-ACCB-4C52-9156-76C5D7D8B8A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816" name="CasellaDiTesto 815">
          <a:extLst>
            <a:ext uri="{FF2B5EF4-FFF2-40B4-BE49-F238E27FC236}">
              <a16:creationId xmlns:a16="http://schemas.microsoft.com/office/drawing/2014/main" id="{35A6C919-328A-4623-8321-34D989C9666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817" name="CasellaDiTesto 816">
          <a:extLst>
            <a:ext uri="{FF2B5EF4-FFF2-40B4-BE49-F238E27FC236}">
              <a16:creationId xmlns:a16="http://schemas.microsoft.com/office/drawing/2014/main" id="{8B3D2EAB-CD7A-4BB4-9B58-8D03B454E36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18" name="CasellaDiTesto 817">
          <a:extLst>
            <a:ext uri="{FF2B5EF4-FFF2-40B4-BE49-F238E27FC236}">
              <a16:creationId xmlns:a16="http://schemas.microsoft.com/office/drawing/2014/main" id="{91012281-8EC9-432F-BD8E-DAC67012F91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19" name="CasellaDiTesto 818">
          <a:extLst>
            <a:ext uri="{FF2B5EF4-FFF2-40B4-BE49-F238E27FC236}">
              <a16:creationId xmlns:a16="http://schemas.microsoft.com/office/drawing/2014/main" id="{6ACD7409-17F1-4A09-8EF9-5C16497C324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20" name="CasellaDiTesto 819">
          <a:extLst>
            <a:ext uri="{FF2B5EF4-FFF2-40B4-BE49-F238E27FC236}">
              <a16:creationId xmlns:a16="http://schemas.microsoft.com/office/drawing/2014/main" id="{51FC525C-69E6-468D-AB8F-D8A9A887C5A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21" name="CasellaDiTesto 820">
          <a:extLst>
            <a:ext uri="{FF2B5EF4-FFF2-40B4-BE49-F238E27FC236}">
              <a16:creationId xmlns:a16="http://schemas.microsoft.com/office/drawing/2014/main" id="{756FF697-E166-4380-A055-0DDC3CE2083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22" name="CasellaDiTesto 821">
          <a:extLst>
            <a:ext uri="{FF2B5EF4-FFF2-40B4-BE49-F238E27FC236}">
              <a16:creationId xmlns:a16="http://schemas.microsoft.com/office/drawing/2014/main" id="{A56CD12B-FC47-4CEE-A294-076BEF5F965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23" name="CasellaDiTesto 822">
          <a:extLst>
            <a:ext uri="{FF2B5EF4-FFF2-40B4-BE49-F238E27FC236}">
              <a16:creationId xmlns:a16="http://schemas.microsoft.com/office/drawing/2014/main" id="{431AA234-3D7F-450C-BC99-FCBA350D1B5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24" name="CasellaDiTesto 823">
          <a:extLst>
            <a:ext uri="{FF2B5EF4-FFF2-40B4-BE49-F238E27FC236}">
              <a16:creationId xmlns:a16="http://schemas.microsoft.com/office/drawing/2014/main" id="{7382FAEE-75DB-4C03-930A-9B6BDB2448F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25" name="CasellaDiTesto 824">
          <a:extLst>
            <a:ext uri="{FF2B5EF4-FFF2-40B4-BE49-F238E27FC236}">
              <a16:creationId xmlns:a16="http://schemas.microsoft.com/office/drawing/2014/main" id="{8385C698-88E6-434C-BC95-44A1A8662CC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26" name="CasellaDiTesto 825">
          <a:extLst>
            <a:ext uri="{FF2B5EF4-FFF2-40B4-BE49-F238E27FC236}">
              <a16:creationId xmlns:a16="http://schemas.microsoft.com/office/drawing/2014/main" id="{31ECDF31-FDDA-4199-A77F-28F756C1E29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827" name="CasellaDiTesto 826">
          <a:extLst>
            <a:ext uri="{FF2B5EF4-FFF2-40B4-BE49-F238E27FC236}">
              <a16:creationId xmlns:a16="http://schemas.microsoft.com/office/drawing/2014/main" id="{91A0A1BE-6AC4-405F-AF3B-9C2DA090F27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828" name="CasellaDiTesto 827">
          <a:extLst>
            <a:ext uri="{FF2B5EF4-FFF2-40B4-BE49-F238E27FC236}">
              <a16:creationId xmlns:a16="http://schemas.microsoft.com/office/drawing/2014/main" id="{9D144327-7719-4763-ADC0-8B01F1AFEF9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829" name="CasellaDiTesto 828">
          <a:extLst>
            <a:ext uri="{FF2B5EF4-FFF2-40B4-BE49-F238E27FC236}">
              <a16:creationId xmlns:a16="http://schemas.microsoft.com/office/drawing/2014/main" id="{B3F46BE2-DDDB-4B38-BF29-4C7B232CC0A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830" name="CasellaDiTesto 829">
          <a:extLst>
            <a:ext uri="{FF2B5EF4-FFF2-40B4-BE49-F238E27FC236}">
              <a16:creationId xmlns:a16="http://schemas.microsoft.com/office/drawing/2014/main" id="{45597FF3-D9A4-4E36-AFE2-264E7CF245E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831" name="CasellaDiTesto 830">
          <a:extLst>
            <a:ext uri="{FF2B5EF4-FFF2-40B4-BE49-F238E27FC236}">
              <a16:creationId xmlns:a16="http://schemas.microsoft.com/office/drawing/2014/main" id="{E41B0507-0889-4D2F-8328-2AAA5B60EE0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832" name="CasellaDiTesto 831">
          <a:extLst>
            <a:ext uri="{FF2B5EF4-FFF2-40B4-BE49-F238E27FC236}">
              <a16:creationId xmlns:a16="http://schemas.microsoft.com/office/drawing/2014/main" id="{AC0762F7-C924-492B-828B-09FCC757341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833" name="CasellaDiTesto 832">
          <a:extLst>
            <a:ext uri="{FF2B5EF4-FFF2-40B4-BE49-F238E27FC236}">
              <a16:creationId xmlns:a16="http://schemas.microsoft.com/office/drawing/2014/main" id="{9706E8C4-AE32-442B-A6B8-4DAE36A5CFA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834" name="CasellaDiTesto 833">
          <a:extLst>
            <a:ext uri="{FF2B5EF4-FFF2-40B4-BE49-F238E27FC236}">
              <a16:creationId xmlns:a16="http://schemas.microsoft.com/office/drawing/2014/main" id="{F74D7AC8-1C09-47CC-B273-BA81CFFF88D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835" name="CasellaDiTesto 834">
          <a:extLst>
            <a:ext uri="{FF2B5EF4-FFF2-40B4-BE49-F238E27FC236}">
              <a16:creationId xmlns:a16="http://schemas.microsoft.com/office/drawing/2014/main" id="{B0DFA2CB-8EB4-4ADA-96BF-73D8C39128D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36" name="CasellaDiTesto 835">
          <a:extLst>
            <a:ext uri="{FF2B5EF4-FFF2-40B4-BE49-F238E27FC236}">
              <a16:creationId xmlns:a16="http://schemas.microsoft.com/office/drawing/2014/main" id="{A7C9087F-921A-486A-B271-CA9A48B6D06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37" name="CasellaDiTesto 836">
          <a:extLst>
            <a:ext uri="{FF2B5EF4-FFF2-40B4-BE49-F238E27FC236}">
              <a16:creationId xmlns:a16="http://schemas.microsoft.com/office/drawing/2014/main" id="{8BCF2BFC-7875-4D72-A911-C3597F554A0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38" name="CasellaDiTesto 837">
          <a:extLst>
            <a:ext uri="{FF2B5EF4-FFF2-40B4-BE49-F238E27FC236}">
              <a16:creationId xmlns:a16="http://schemas.microsoft.com/office/drawing/2014/main" id="{7EDF368C-729D-4AEF-9124-B52B122FDAD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39" name="CasellaDiTesto 838">
          <a:extLst>
            <a:ext uri="{FF2B5EF4-FFF2-40B4-BE49-F238E27FC236}">
              <a16:creationId xmlns:a16="http://schemas.microsoft.com/office/drawing/2014/main" id="{305D1AD3-367C-418F-A5DB-4A50238CD13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40" name="CasellaDiTesto 839">
          <a:extLst>
            <a:ext uri="{FF2B5EF4-FFF2-40B4-BE49-F238E27FC236}">
              <a16:creationId xmlns:a16="http://schemas.microsoft.com/office/drawing/2014/main" id="{AA4C67F7-62A8-437A-A077-3E28310CDF7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41" name="CasellaDiTesto 840">
          <a:extLst>
            <a:ext uri="{FF2B5EF4-FFF2-40B4-BE49-F238E27FC236}">
              <a16:creationId xmlns:a16="http://schemas.microsoft.com/office/drawing/2014/main" id="{FF2B84CF-5267-4DFC-84BC-39D8308E880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42" name="CasellaDiTesto 841">
          <a:extLst>
            <a:ext uri="{FF2B5EF4-FFF2-40B4-BE49-F238E27FC236}">
              <a16:creationId xmlns:a16="http://schemas.microsoft.com/office/drawing/2014/main" id="{BB660082-C79C-445B-9C13-96F5ED2A757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43" name="CasellaDiTesto 842">
          <a:extLst>
            <a:ext uri="{FF2B5EF4-FFF2-40B4-BE49-F238E27FC236}">
              <a16:creationId xmlns:a16="http://schemas.microsoft.com/office/drawing/2014/main" id="{E501D815-E661-4208-B5FE-405F2A8E192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44" name="CasellaDiTesto 843">
          <a:extLst>
            <a:ext uri="{FF2B5EF4-FFF2-40B4-BE49-F238E27FC236}">
              <a16:creationId xmlns:a16="http://schemas.microsoft.com/office/drawing/2014/main" id="{CA1F1BC7-050C-4AAB-8B97-5C45364068C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45" name="CasellaDiTesto 844">
          <a:extLst>
            <a:ext uri="{FF2B5EF4-FFF2-40B4-BE49-F238E27FC236}">
              <a16:creationId xmlns:a16="http://schemas.microsoft.com/office/drawing/2014/main" id="{1C546115-48DF-4F7A-8965-9B27EF8A882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46" name="CasellaDiTesto 845">
          <a:extLst>
            <a:ext uri="{FF2B5EF4-FFF2-40B4-BE49-F238E27FC236}">
              <a16:creationId xmlns:a16="http://schemas.microsoft.com/office/drawing/2014/main" id="{D9DD3A61-8396-45AC-A91E-195E61A436F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47" name="CasellaDiTesto 846">
          <a:extLst>
            <a:ext uri="{FF2B5EF4-FFF2-40B4-BE49-F238E27FC236}">
              <a16:creationId xmlns:a16="http://schemas.microsoft.com/office/drawing/2014/main" id="{2794C3CD-ECDB-4B37-B360-88469B2F341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48" name="CasellaDiTesto 847">
          <a:extLst>
            <a:ext uri="{FF2B5EF4-FFF2-40B4-BE49-F238E27FC236}">
              <a16:creationId xmlns:a16="http://schemas.microsoft.com/office/drawing/2014/main" id="{EF439121-FED1-4EC3-B587-9EAE0375BA6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49" name="CasellaDiTesto 848">
          <a:extLst>
            <a:ext uri="{FF2B5EF4-FFF2-40B4-BE49-F238E27FC236}">
              <a16:creationId xmlns:a16="http://schemas.microsoft.com/office/drawing/2014/main" id="{462BABC8-D4D6-48FD-B810-268AECA4011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50" name="CasellaDiTesto 849">
          <a:extLst>
            <a:ext uri="{FF2B5EF4-FFF2-40B4-BE49-F238E27FC236}">
              <a16:creationId xmlns:a16="http://schemas.microsoft.com/office/drawing/2014/main" id="{498FFF7D-F3DD-42B8-9CD6-DDAAB0A1E76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51" name="CasellaDiTesto 850">
          <a:extLst>
            <a:ext uri="{FF2B5EF4-FFF2-40B4-BE49-F238E27FC236}">
              <a16:creationId xmlns:a16="http://schemas.microsoft.com/office/drawing/2014/main" id="{2BEF2A52-BB03-4E18-BFCD-EF82ACBAAF3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52" name="CasellaDiTesto 851">
          <a:extLst>
            <a:ext uri="{FF2B5EF4-FFF2-40B4-BE49-F238E27FC236}">
              <a16:creationId xmlns:a16="http://schemas.microsoft.com/office/drawing/2014/main" id="{7D9DD821-C1F9-4D73-B90E-FBD49C6B2E6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53" name="CasellaDiTesto 852">
          <a:extLst>
            <a:ext uri="{FF2B5EF4-FFF2-40B4-BE49-F238E27FC236}">
              <a16:creationId xmlns:a16="http://schemas.microsoft.com/office/drawing/2014/main" id="{176C3669-F3CE-4BA0-AB1C-B87543434AA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54" name="CasellaDiTesto 853">
          <a:extLst>
            <a:ext uri="{FF2B5EF4-FFF2-40B4-BE49-F238E27FC236}">
              <a16:creationId xmlns:a16="http://schemas.microsoft.com/office/drawing/2014/main" id="{44BE92E0-E28A-47B2-8B01-B5E45F2E6AE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55" name="CasellaDiTesto 854">
          <a:extLst>
            <a:ext uri="{FF2B5EF4-FFF2-40B4-BE49-F238E27FC236}">
              <a16:creationId xmlns:a16="http://schemas.microsoft.com/office/drawing/2014/main" id="{72315DEB-B14F-4E82-9185-E310FAD8694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56" name="CasellaDiTesto 855">
          <a:extLst>
            <a:ext uri="{FF2B5EF4-FFF2-40B4-BE49-F238E27FC236}">
              <a16:creationId xmlns:a16="http://schemas.microsoft.com/office/drawing/2014/main" id="{F179273A-F5A2-4A8D-8643-83B4F51F488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57" name="CasellaDiTesto 856">
          <a:extLst>
            <a:ext uri="{FF2B5EF4-FFF2-40B4-BE49-F238E27FC236}">
              <a16:creationId xmlns:a16="http://schemas.microsoft.com/office/drawing/2014/main" id="{E3167B5C-47CF-4C37-8CE1-D68FF470D7E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58" name="CasellaDiTesto 857">
          <a:extLst>
            <a:ext uri="{FF2B5EF4-FFF2-40B4-BE49-F238E27FC236}">
              <a16:creationId xmlns:a16="http://schemas.microsoft.com/office/drawing/2014/main" id="{D8DB4CA7-2AA9-419E-9710-D6575EB74CD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59" name="CasellaDiTesto 858">
          <a:extLst>
            <a:ext uri="{FF2B5EF4-FFF2-40B4-BE49-F238E27FC236}">
              <a16:creationId xmlns:a16="http://schemas.microsoft.com/office/drawing/2014/main" id="{F931C608-A5D8-4F47-8393-38A8A4AED5A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60" name="CasellaDiTesto 859">
          <a:extLst>
            <a:ext uri="{FF2B5EF4-FFF2-40B4-BE49-F238E27FC236}">
              <a16:creationId xmlns:a16="http://schemas.microsoft.com/office/drawing/2014/main" id="{80C7E19F-7949-440E-A362-B387FB0C322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61" name="CasellaDiTesto 860">
          <a:extLst>
            <a:ext uri="{FF2B5EF4-FFF2-40B4-BE49-F238E27FC236}">
              <a16:creationId xmlns:a16="http://schemas.microsoft.com/office/drawing/2014/main" id="{B75BF5F1-37FA-49CE-8B62-82C7C4D2D43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62" name="CasellaDiTesto 861">
          <a:extLst>
            <a:ext uri="{FF2B5EF4-FFF2-40B4-BE49-F238E27FC236}">
              <a16:creationId xmlns:a16="http://schemas.microsoft.com/office/drawing/2014/main" id="{52E1AD44-121E-4703-BC42-64919CD89F7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63" name="CasellaDiTesto 862">
          <a:extLst>
            <a:ext uri="{FF2B5EF4-FFF2-40B4-BE49-F238E27FC236}">
              <a16:creationId xmlns:a16="http://schemas.microsoft.com/office/drawing/2014/main" id="{DA6C2F92-FF2D-42D5-8FA1-6C283A57A80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64" name="CasellaDiTesto 863">
          <a:extLst>
            <a:ext uri="{FF2B5EF4-FFF2-40B4-BE49-F238E27FC236}">
              <a16:creationId xmlns:a16="http://schemas.microsoft.com/office/drawing/2014/main" id="{7A3977C1-863E-41EB-854E-5EF7D622E6B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65" name="CasellaDiTesto 864">
          <a:extLst>
            <a:ext uri="{FF2B5EF4-FFF2-40B4-BE49-F238E27FC236}">
              <a16:creationId xmlns:a16="http://schemas.microsoft.com/office/drawing/2014/main" id="{B60E4D1B-9986-468A-A54D-959FE86A64D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66" name="CasellaDiTesto 865">
          <a:extLst>
            <a:ext uri="{FF2B5EF4-FFF2-40B4-BE49-F238E27FC236}">
              <a16:creationId xmlns:a16="http://schemas.microsoft.com/office/drawing/2014/main" id="{9FC1A5B0-59F5-4098-A407-C3D3EEE60B0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67" name="CasellaDiTesto 866">
          <a:extLst>
            <a:ext uri="{FF2B5EF4-FFF2-40B4-BE49-F238E27FC236}">
              <a16:creationId xmlns:a16="http://schemas.microsoft.com/office/drawing/2014/main" id="{1A1466B3-1F51-4792-BAA7-B445DBE75B4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68" name="CasellaDiTesto 867">
          <a:extLst>
            <a:ext uri="{FF2B5EF4-FFF2-40B4-BE49-F238E27FC236}">
              <a16:creationId xmlns:a16="http://schemas.microsoft.com/office/drawing/2014/main" id="{7BEBCDBF-6F69-48EA-895D-7FFD98134E1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69" name="CasellaDiTesto 868">
          <a:extLst>
            <a:ext uri="{FF2B5EF4-FFF2-40B4-BE49-F238E27FC236}">
              <a16:creationId xmlns:a16="http://schemas.microsoft.com/office/drawing/2014/main" id="{60EA9365-1311-4B52-8295-7F3C9B92E44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70" name="CasellaDiTesto 869">
          <a:extLst>
            <a:ext uri="{FF2B5EF4-FFF2-40B4-BE49-F238E27FC236}">
              <a16:creationId xmlns:a16="http://schemas.microsoft.com/office/drawing/2014/main" id="{F601FF21-3179-4208-A117-DF90B598EAE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71" name="CasellaDiTesto 870">
          <a:extLst>
            <a:ext uri="{FF2B5EF4-FFF2-40B4-BE49-F238E27FC236}">
              <a16:creationId xmlns:a16="http://schemas.microsoft.com/office/drawing/2014/main" id="{B26A4546-E145-470D-9AFE-D8953933EAB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72" name="CasellaDiTesto 871">
          <a:extLst>
            <a:ext uri="{FF2B5EF4-FFF2-40B4-BE49-F238E27FC236}">
              <a16:creationId xmlns:a16="http://schemas.microsoft.com/office/drawing/2014/main" id="{74C3FD0E-7D06-4BFC-8003-333D1D46F1D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73" name="CasellaDiTesto 872">
          <a:extLst>
            <a:ext uri="{FF2B5EF4-FFF2-40B4-BE49-F238E27FC236}">
              <a16:creationId xmlns:a16="http://schemas.microsoft.com/office/drawing/2014/main" id="{8E3803F0-F1DB-4D97-A515-D275CE2831B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74" name="CasellaDiTesto 873">
          <a:extLst>
            <a:ext uri="{FF2B5EF4-FFF2-40B4-BE49-F238E27FC236}">
              <a16:creationId xmlns:a16="http://schemas.microsoft.com/office/drawing/2014/main" id="{637F889A-2661-45F4-96A9-822D2904CE0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75" name="CasellaDiTesto 874">
          <a:extLst>
            <a:ext uri="{FF2B5EF4-FFF2-40B4-BE49-F238E27FC236}">
              <a16:creationId xmlns:a16="http://schemas.microsoft.com/office/drawing/2014/main" id="{92CE055B-8003-4311-8AA7-42F39E12DD5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76" name="CasellaDiTesto 875">
          <a:extLst>
            <a:ext uri="{FF2B5EF4-FFF2-40B4-BE49-F238E27FC236}">
              <a16:creationId xmlns:a16="http://schemas.microsoft.com/office/drawing/2014/main" id="{ED99F0E0-32E2-45E7-BD29-7FD5B739EAD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77" name="CasellaDiTesto 876">
          <a:extLst>
            <a:ext uri="{FF2B5EF4-FFF2-40B4-BE49-F238E27FC236}">
              <a16:creationId xmlns:a16="http://schemas.microsoft.com/office/drawing/2014/main" id="{AB91ACE6-95B5-4AB1-B459-A3C1F1D3599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78" name="CasellaDiTesto 877">
          <a:extLst>
            <a:ext uri="{FF2B5EF4-FFF2-40B4-BE49-F238E27FC236}">
              <a16:creationId xmlns:a16="http://schemas.microsoft.com/office/drawing/2014/main" id="{97FF5971-1DAB-4C32-80D6-2475A022B08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79" name="CasellaDiTesto 878">
          <a:extLst>
            <a:ext uri="{FF2B5EF4-FFF2-40B4-BE49-F238E27FC236}">
              <a16:creationId xmlns:a16="http://schemas.microsoft.com/office/drawing/2014/main" id="{F72E32BA-37CE-4DBF-852D-52FF28293D0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0" name="CasellaDiTesto 879">
          <a:extLst>
            <a:ext uri="{FF2B5EF4-FFF2-40B4-BE49-F238E27FC236}">
              <a16:creationId xmlns:a16="http://schemas.microsoft.com/office/drawing/2014/main" id="{5895550E-9736-47D1-A663-F38E7CE0BD4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1" name="CasellaDiTesto 880">
          <a:extLst>
            <a:ext uri="{FF2B5EF4-FFF2-40B4-BE49-F238E27FC236}">
              <a16:creationId xmlns:a16="http://schemas.microsoft.com/office/drawing/2014/main" id="{CF65D157-EF74-4603-B567-24F3A7240A2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2" name="CasellaDiTesto 881">
          <a:extLst>
            <a:ext uri="{FF2B5EF4-FFF2-40B4-BE49-F238E27FC236}">
              <a16:creationId xmlns:a16="http://schemas.microsoft.com/office/drawing/2014/main" id="{932F007A-2011-419E-92B2-1E430041398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3" name="CasellaDiTesto 882">
          <a:extLst>
            <a:ext uri="{FF2B5EF4-FFF2-40B4-BE49-F238E27FC236}">
              <a16:creationId xmlns:a16="http://schemas.microsoft.com/office/drawing/2014/main" id="{F3E8836F-07F2-4862-85F2-41C2235C3AA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4" name="CasellaDiTesto 883">
          <a:extLst>
            <a:ext uri="{FF2B5EF4-FFF2-40B4-BE49-F238E27FC236}">
              <a16:creationId xmlns:a16="http://schemas.microsoft.com/office/drawing/2014/main" id="{064C14AA-07ED-4B2A-8C97-C5D2BB7AA1F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5" name="CasellaDiTesto 884">
          <a:extLst>
            <a:ext uri="{FF2B5EF4-FFF2-40B4-BE49-F238E27FC236}">
              <a16:creationId xmlns:a16="http://schemas.microsoft.com/office/drawing/2014/main" id="{046912F5-B2D3-4510-A583-1BAFA932881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6" name="CasellaDiTesto 885">
          <a:extLst>
            <a:ext uri="{FF2B5EF4-FFF2-40B4-BE49-F238E27FC236}">
              <a16:creationId xmlns:a16="http://schemas.microsoft.com/office/drawing/2014/main" id="{BB091A05-A87B-44A7-8B8E-83BA1644504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87" name="CasellaDiTesto 886">
          <a:extLst>
            <a:ext uri="{FF2B5EF4-FFF2-40B4-BE49-F238E27FC236}">
              <a16:creationId xmlns:a16="http://schemas.microsoft.com/office/drawing/2014/main" id="{BF0439A9-964F-4905-A3EB-9E8D62971AE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88" name="CasellaDiTesto 887">
          <a:extLst>
            <a:ext uri="{FF2B5EF4-FFF2-40B4-BE49-F238E27FC236}">
              <a16:creationId xmlns:a16="http://schemas.microsoft.com/office/drawing/2014/main" id="{B9E8FAF5-DC3D-40E2-8196-472061DD3BC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89" name="CasellaDiTesto 888">
          <a:extLst>
            <a:ext uri="{FF2B5EF4-FFF2-40B4-BE49-F238E27FC236}">
              <a16:creationId xmlns:a16="http://schemas.microsoft.com/office/drawing/2014/main" id="{94186F79-1550-4C85-9513-91656AB86A0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0" name="CasellaDiTesto 889">
          <a:extLst>
            <a:ext uri="{FF2B5EF4-FFF2-40B4-BE49-F238E27FC236}">
              <a16:creationId xmlns:a16="http://schemas.microsoft.com/office/drawing/2014/main" id="{E70B31F2-2687-4557-8DB3-1DB13C1DF09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1" name="CasellaDiTesto 890">
          <a:extLst>
            <a:ext uri="{FF2B5EF4-FFF2-40B4-BE49-F238E27FC236}">
              <a16:creationId xmlns:a16="http://schemas.microsoft.com/office/drawing/2014/main" id="{EDB0E925-A2AA-4BDE-8DCA-77A2BB85489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2" name="CasellaDiTesto 891">
          <a:extLst>
            <a:ext uri="{FF2B5EF4-FFF2-40B4-BE49-F238E27FC236}">
              <a16:creationId xmlns:a16="http://schemas.microsoft.com/office/drawing/2014/main" id="{15185850-EA67-4D56-B71A-58498F158A4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3" name="CasellaDiTesto 892">
          <a:extLst>
            <a:ext uri="{FF2B5EF4-FFF2-40B4-BE49-F238E27FC236}">
              <a16:creationId xmlns:a16="http://schemas.microsoft.com/office/drawing/2014/main" id="{C68EC413-277E-4F37-AA1A-CA15C826D36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4" name="CasellaDiTesto 893">
          <a:extLst>
            <a:ext uri="{FF2B5EF4-FFF2-40B4-BE49-F238E27FC236}">
              <a16:creationId xmlns:a16="http://schemas.microsoft.com/office/drawing/2014/main" id="{01633A39-29C1-4DD7-B2EC-330055D15B5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5" name="CasellaDiTesto 894">
          <a:extLst>
            <a:ext uri="{FF2B5EF4-FFF2-40B4-BE49-F238E27FC236}">
              <a16:creationId xmlns:a16="http://schemas.microsoft.com/office/drawing/2014/main" id="{D1D16CF9-17EF-42B4-BC99-AF6E9F78392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6" name="CasellaDiTesto 895">
          <a:extLst>
            <a:ext uri="{FF2B5EF4-FFF2-40B4-BE49-F238E27FC236}">
              <a16:creationId xmlns:a16="http://schemas.microsoft.com/office/drawing/2014/main" id="{C69625BE-00E0-418C-B989-C5C464D7694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7" name="CasellaDiTesto 896">
          <a:extLst>
            <a:ext uri="{FF2B5EF4-FFF2-40B4-BE49-F238E27FC236}">
              <a16:creationId xmlns:a16="http://schemas.microsoft.com/office/drawing/2014/main" id="{D5CC56B2-8843-4D13-BFFD-49791D23913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8" name="CasellaDiTesto 897">
          <a:extLst>
            <a:ext uri="{FF2B5EF4-FFF2-40B4-BE49-F238E27FC236}">
              <a16:creationId xmlns:a16="http://schemas.microsoft.com/office/drawing/2014/main" id="{77E1BD52-D16C-4B69-99CE-ED8287529EC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9" name="CasellaDiTesto 898">
          <a:extLst>
            <a:ext uri="{FF2B5EF4-FFF2-40B4-BE49-F238E27FC236}">
              <a16:creationId xmlns:a16="http://schemas.microsoft.com/office/drawing/2014/main" id="{1A72823D-674E-43FC-B097-896DD2CD8DD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900" name="CasellaDiTesto 899">
          <a:extLst>
            <a:ext uri="{FF2B5EF4-FFF2-40B4-BE49-F238E27FC236}">
              <a16:creationId xmlns:a16="http://schemas.microsoft.com/office/drawing/2014/main" id="{05E8EBE1-4B4B-436D-A710-9912BCAE6C7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901" name="CasellaDiTesto 900">
          <a:extLst>
            <a:ext uri="{FF2B5EF4-FFF2-40B4-BE49-F238E27FC236}">
              <a16:creationId xmlns:a16="http://schemas.microsoft.com/office/drawing/2014/main" id="{35603A0D-A5C3-4C50-B52F-F6B5138A193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902" name="CasellaDiTesto 901">
          <a:extLst>
            <a:ext uri="{FF2B5EF4-FFF2-40B4-BE49-F238E27FC236}">
              <a16:creationId xmlns:a16="http://schemas.microsoft.com/office/drawing/2014/main" id="{4867012F-2CE9-44C6-999A-5350C80AF50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903" name="CasellaDiTesto 902">
          <a:extLst>
            <a:ext uri="{FF2B5EF4-FFF2-40B4-BE49-F238E27FC236}">
              <a16:creationId xmlns:a16="http://schemas.microsoft.com/office/drawing/2014/main" id="{9F8C5BF2-663B-4188-8A60-2792347AD85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904" name="CasellaDiTesto 903">
          <a:extLst>
            <a:ext uri="{FF2B5EF4-FFF2-40B4-BE49-F238E27FC236}">
              <a16:creationId xmlns:a16="http://schemas.microsoft.com/office/drawing/2014/main" id="{80751FD3-7909-49C6-8767-5E88A55FDF9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905" name="CasellaDiTesto 904">
          <a:extLst>
            <a:ext uri="{FF2B5EF4-FFF2-40B4-BE49-F238E27FC236}">
              <a16:creationId xmlns:a16="http://schemas.microsoft.com/office/drawing/2014/main" id="{17F4E535-D5C9-4B7B-A8E0-324E6A09392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906" name="CasellaDiTesto 905">
          <a:extLst>
            <a:ext uri="{FF2B5EF4-FFF2-40B4-BE49-F238E27FC236}">
              <a16:creationId xmlns:a16="http://schemas.microsoft.com/office/drawing/2014/main" id="{AF23DB68-BFD6-4F93-B302-1E6421C18B2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907" name="CasellaDiTesto 906">
          <a:extLst>
            <a:ext uri="{FF2B5EF4-FFF2-40B4-BE49-F238E27FC236}">
              <a16:creationId xmlns:a16="http://schemas.microsoft.com/office/drawing/2014/main" id="{9AECD764-37D2-4677-8E29-0402758F27C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908" name="CasellaDiTesto 907">
          <a:extLst>
            <a:ext uri="{FF2B5EF4-FFF2-40B4-BE49-F238E27FC236}">
              <a16:creationId xmlns:a16="http://schemas.microsoft.com/office/drawing/2014/main" id="{6F6AE146-7091-410E-9B6C-4B24557174E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909" name="CasellaDiTesto 908">
          <a:extLst>
            <a:ext uri="{FF2B5EF4-FFF2-40B4-BE49-F238E27FC236}">
              <a16:creationId xmlns:a16="http://schemas.microsoft.com/office/drawing/2014/main" id="{1C6BBC74-419A-4C92-A88E-D499C8245C1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910" name="CasellaDiTesto 909">
          <a:extLst>
            <a:ext uri="{FF2B5EF4-FFF2-40B4-BE49-F238E27FC236}">
              <a16:creationId xmlns:a16="http://schemas.microsoft.com/office/drawing/2014/main" id="{C01BBAFD-F408-4931-9B5E-676021DA808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911" name="CasellaDiTesto 910">
          <a:extLst>
            <a:ext uri="{FF2B5EF4-FFF2-40B4-BE49-F238E27FC236}">
              <a16:creationId xmlns:a16="http://schemas.microsoft.com/office/drawing/2014/main" id="{B78C8385-4537-4400-9538-C22848515E7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912" name="CasellaDiTesto 911">
          <a:extLst>
            <a:ext uri="{FF2B5EF4-FFF2-40B4-BE49-F238E27FC236}">
              <a16:creationId xmlns:a16="http://schemas.microsoft.com/office/drawing/2014/main" id="{0019F53E-33F4-46AB-A2FA-266DF7E6914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913" name="CasellaDiTesto 912">
          <a:extLst>
            <a:ext uri="{FF2B5EF4-FFF2-40B4-BE49-F238E27FC236}">
              <a16:creationId xmlns:a16="http://schemas.microsoft.com/office/drawing/2014/main" id="{B897A9D5-2703-4D7E-9668-E4C89F3CA96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914" name="CasellaDiTesto 913">
          <a:extLst>
            <a:ext uri="{FF2B5EF4-FFF2-40B4-BE49-F238E27FC236}">
              <a16:creationId xmlns:a16="http://schemas.microsoft.com/office/drawing/2014/main" id="{EB47BADB-D458-404F-A0CC-A6F0AA30A3E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915" name="CasellaDiTesto 914">
          <a:extLst>
            <a:ext uri="{FF2B5EF4-FFF2-40B4-BE49-F238E27FC236}">
              <a16:creationId xmlns:a16="http://schemas.microsoft.com/office/drawing/2014/main" id="{FC62EEC5-F672-404A-A659-DF8C7B31B0E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916" name="CasellaDiTesto 915">
          <a:extLst>
            <a:ext uri="{FF2B5EF4-FFF2-40B4-BE49-F238E27FC236}">
              <a16:creationId xmlns:a16="http://schemas.microsoft.com/office/drawing/2014/main" id="{6B8D80C5-22E3-4588-A130-0BB85D7A2AC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917" name="CasellaDiTesto 916">
          <a:extLst>
            <a:ext uri="{FF2B5EF4-FFF2-40B4-BE49-F238E27FC236}">
              <a16:creationId xmlns:a16="http://schemas.microsoft.com/office/drawing/2014/main" id="{4D183C6A-6EDC-40EB-8F76-D01B28C73DB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918" name="CasellaDiTesto 917">
          <a:extLst>
            <a:ext uri="{FF2B5EF4-FFF2-40B4-BE49-F238E27FC236}">
              <a16:creationId xmlns:a16="http://schemas.microsoft.com/office/drawing/2014/main" id="{CA99ACC9-D87A-4785-9FFD-1C36801AE63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919" name="CasellaDiTesto 918">
          <a:extLst>
            <a:ext uri="{FF2B5EF4-FFF2-40B4-BE49-F238E27FC236}">
              <a16:creationId xmlns:a16="http://schemas.microsoft.com/office/drawing/2014/main" id="{83284CE7-EB3A-4CF3-B2C5-C89F7323C23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20" name="CasellaDiTesto 919">
          <a:extLst>
            <a:ext uri="{FF2B5EF4-FFF2-40B4-BE49-F238E27FC236}">
              <a16:creationId xmlns:a16="http://schemas.microsoft.com/office/drawing/2014/main" id="{44CC5D35-FE85-47BE-9DB0-F0882456E86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21" name="CasellaDiTesto 920">
          <a:extLst>
            <a:ext uri="{FF2B5EF4-FFF2-40B4-BE49-F238E27FC236}">
              <a16:creationId xmlns:a16="http://schemas.microsoft.com/office/drawing/2014/main" id="{77A7E2A6-8FF2-46BF-B36C-AF63AADEF32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22" name="CasellaDiTesto 921">
          <a:extLst>
            <a:ext uri="{FF2B5EF4-FFF2-40B4-BE49-F238E27FC236}">
              <a16:creationId xmlns:a16="http://schemas.microsoft.com/office/drawing/2014/main" id="{B17368BD-AE50-444B-A338-9626AF787E2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23" name="CasellaDiTesto 922">
          <a:extLst>
            <a:ext uri="{FF2B5EF4-FFF2-40B4-BE49-F238E27FC236}">
              <a16:creationId xmlns:a16="http://schemas.microsoft.com/office/drawing/2014/main" id="{0D60DD7D-E5A3-461F-AB76-0A9FEAA982A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24" name="CasellaDiTesto 923">
          <a:extLst>
            <a:ext uri="{FF2B5EF4-FFF2-40B4-BE49-F238E27FC236}">
              <a16:creationId xmlns:a16="http://schemas.microsoft.com/office/drawing/2014/main" id="{83CA8A96-76A3-40D3-A4A3-58C0BBA32A4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25" name="CasellaDiTesto 924">
          <a:extLst>
            <a:ext uri="{FF2B5EF4-FFF2-40B4-BE49-F238E27FC236}">
              <a16:creationId xmlns:a16="http://schemas.microsoft.com/office/drawing/2014/main" id="{0B1025BE-F67C-47F3-8786-F63BF102F51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26" name="CasellaDiTesto 925">
          <a:extLst>
            <a:ext uri="{FF2B5EF4-FFF2-40B4-BE49-F238E27FC236}">
              <a16:creationId xmlns:a16="http://schemas.microsoft.com/office/drawing/2014/main" id="{F83803EB-7F61-4762-A42F-3C5A828770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27" name="CasellaDiTesto 926">
          <a:extLst>
            <a:ext uri="{FF2B5EF4-FFF2-40B4-BE49-F238E27FC236}">
              <a16:creationId xmlns:a16="http://schemas.microsoft.com/office/drawing/2014/main" id="{CA7D72F2-9ADB-415C-A675-8EBA7807296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28" name="CasellaDiTesto 927">
          <a:extLst>
            <a:ext uri="{FF2B5EF4-FFF2-40B4-BE49-F238E27FC236}">
              <a16:creationId xmlns:a16="http://schemas.microsoft.com/office/drawing/2014/main" id="{69E53BCB-25D5-4F9E-B574-D7BB16CC653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29" name="CasellaDiTesto 928">
          <a:extLst>
            <a:ext uri="{FF2B5EF4-FFF2-40B4-BE49-F238E27FC236}">
              <a16:creationId xmlns:a16="http://schemas.microsoft.com/office/drawing/2014/main" id="{4083340A-7D39-4A14-9817-A187DA6541B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30" name="CasellaDiTesto 929">
          <a:extLst>
            <a:ext uri="{FF2B5EF4-FFF2-40B4-BE49-F238E27FC236}">
              <a16:creationId xmlns:a16="http://schemas.microsoft.com/office/drawing/2014/main" id="{AE05FEA5-492E-4930-9ECE-952F8B01684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31" name="CasellaDiTesto 930">
          <a:extLst>
            <a:ext uri="{FF2B5EF4-FFF2-40B4-BE49-F238E27FC236}">
              <a16:creationId xmlns:a16="http://schemas.microsoft.com/office/drawing/2014/main" id="{6DC50C60-1BB6-4B8C-BBFE-D49819CAB0D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932" name="CasellaDiTesto 931">
          <a:extLst>
            <a:ext uri="{FF2B5EF4-FFF2-40B4-BE49-F238E27FC236}">
              <a16:creationId xmlns:a16="http://schemas.microsoft.com/office/drawing/2014/main" id="{01A9B7E4-B583-4D97-9023-7A4C4FAE09C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933" name="CasellaDiTesto 932">
          <a:extLst>
            <a:ext uri="{FF2B5EF4-FFF2-40B4-BE49-F238E27FC236}">
              <a16:creationId xmlns:a16="http://schemas.microsoft.com/office/drawing/2014/main" id="{58C54968-6AF4-45C4-80FE-589CEB92283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934" name="CasellaDiTesto 933">
          <a:extLst>
            <a:ext uri="{FF2B5EF4-FFF2-40B4-BE49-F238E27FC236}">
              <a16:creationId xmlns:a16="http://schemas.microsoft.com/office/drawing/2014/main" id="{D83E1556-8BE9-4D7D-BDF6-BABB2C85D2B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935" name="CasellaDiTesto 934">
          <a:extLst>
            <a:ext uri="{FF2B5EF4-FFF2-40B4-BE49-F238E27FC236}">
              <a16:creationId xmlns:a16="http://schemas.microsoft.com/office/drawing/2014/main" id="{D9BED8DC-F58D-4C2F-B3E9-DEF33D12337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936" name="CasellaDiTesto 935">
          <a:extLst>
            <a:ext uri="{FF2B5EF4-FFF2-40B4-BE49-F238E27FC236}">
              <a16:creationId xmlns:a16="http://schemas.microsoft.com/office/drawing/2014/main" id="{E3F715B6-6E8C-41C3-9548-7BA48266C7D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937" name="CasellaDiTesto 936">
          <a:extLst>
            <a:ext uri="{FF2B5EF4-FFF2-40B4-BE49-F238E27FC236}">
              <a16:creationId xmlns:a16="http://schemas.microsoft.com/office/drawing/2014/main" id="{4238CDD9-CE1B-4A76-BE15-5552C7CBFCD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938" name="CasellaDiTesto 937">
          <a:extLst>
            <a:ext uri="{FF2B5EF4-FFF2-40B4-BE49-F238E27FC236}">
              <a16:creationId xmlns:a16="http://schemas.microsoft.com/office/drawing/2014/main" id="{1423E11E-6A26-424D-AF80-59088506026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939" name="CasellaDiTesto 938">
          <a:extLst>
            <a:ext uri="{FF2B5EF4-FFF2-40B4-BE49-F238E27FC236}">
              <a16:creationId xmlns:a16="http://schemas.microsoft.com/office/drawing/2014/main" id="{DB91EE45-99B6-45BF-893D-E2054B7EDF0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940" name="CasellaDiTesto 939">
          <a:extLst>
            <a:ext uri="{FF2B5EF4-FFF2-40B4-BE49-F238E27FC236}">
              <a16:creationId xmlns:a16="http://schemas.microsoft.com/office/drawing/2014/main" id="{BAC421C0-A5DA-43AA-BDE8-C52AA8B34DE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941" name="CasellaDiTesto 940">
          <a:extLst>
            <a:ext uri="{FF2B5EF4-FFF2-40B4-BE49-F238E27FC236}">
              <a16:creationId xmlns:a16="http://schemas.microsoft.com/office/drawing/2014/main" id="{FF9090F9-F661-4778-B0AA-151C4164542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942" name="CasellaDiTesto 941">
          <a:extLst>
            <a:ext uri="{FF2B5EF4-FFF2-40B4-BE49-F238E27FC236}">
              <a16:creationId xmlns:a16="http://schemas.microsoft.com/office/drawing/2014/main" id="{A72ACC4F-3D9C-40AE-8CB2-56FE6070A71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943" name="CasellaDiTesto 942">
          <a:extLst>
            <a:ext uri="{FF2B5EF4-FFF2-40B4-BE49-F238E27FC236}">
              <a16:creationId xmlns:a16="http://schemas.microsoft.com/office/drawing/2014/main" id="{15E1F539-4EC7-4F8D-9B5E-7E4442B1CC3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44" name="CasellaDiTesto 943">
          <a:extLst>
            <a:ext uri="{FF2B5EF4-FFF2-40B4-BE49-F238E27FC236}">
              <a16:creationId xmlns:a16="http://schemas.microsoft.com/office/drawing/2014/main" id="{9AF4C599-2D20-4739-AE02-769D1670452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45" name="CasellaDiTesto 944">
          <a:extLst>
            <a:ext uri="{FF2B5EF4-FFF2-40B4-BE49-F238E27FC236}">
              <a16:creationId xmlns:a16="http://schemas.microsoft.com/office/drawing/2014/main" id="{D68C11F2-4CAB-416A-8C45-CDB0556F5AE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46" name="CasellaDiTesto 945">
          <a:extLst>
            <a:ext uri="{FF2B5EF4-FFF2-40B4-BE49-F238E27FC236}">
              <a16:creationId xmlns:a16="http://schemas.microsoft.com/office/drawing/2014/main" id="{CE071860-269D-4C84-8FAF-1A1D395F6B8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47" name="CasellaDiTesto 946">
          <a:extLst>
            <a:ext uri="{FF2B5EF4-FFF2-40B4-BE49-F238E27FC236}">
              <a16:creationId xmlns:a16="http://schemas.microsoft.com/office/drawing/2014/main" id="{4D4593A2-F811-4CA0-9ABB-376C8940F74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48" name="CasellaDiTesto 947">
          <a:extLst>
            <a:ext uri="{FF2B5EF4-FFF2-40B4-BE49-F238E27FC236}">
              <a16:creationId xmlns:a16="http://schemas.microsoft.com/office/drawing/2014/main" id="{8A4EA4C1-5F94-4FFD-9BE8-C03A53CF527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49" name="CasellaDiTesto 948">
          <a:extLst>
            <a:ext uri="{FF2B5EF4-FFF2-40B4-BE49-F238E27FC236}">
              <a16:creationId xmlns:a16="http://schemas.microsoft.com/office/drawing/2014/main" id="{B7E4B355-8616-4C4E-A56C-95B9DECB328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50" name="CasellaDiTesto 949">
          <a:extLst>
            <a:ext uri="{FF2B5EF4-FFF2-40B4-BE49-F238E27FC236}">
              <a16:creationId xmlns:a16="http://schemas.microsoft.com/office/drawing/2014/main" id="{9F04235E-1826-40A3-A3D3-05404893C2F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51" name="CasellaDiTesto 950">
          <a:extLst>
            <a:ext uri="{FF2B5EF4-FFF2-40B4-BE49-F238E27FC236}">
              <a16:creationId xmlns:a16="http://schemas.microsoft.com/office/drawing/2014/main" id="{485D7CC8-9711-4D79-8DC0-E14AB2F7567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52" name="CasellaDiTesto 951">
          <a:extLst>
            <a:ext uri="{FF2B5EF4-FFF2-40B4-BE49-F238E27FC236}">
              <a16:creationId xmlns:a16="http://schemas.microsoft.com/office/drawing/2014/main" id="{59CD5188-7ABD-489A-8F48-B292E4D4990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53" name="CasellaDiTesto 952">
          <a:extLst>
            <a:ext uri="{FF2B5EF4-FFF2-40B4-BE49-F238E27FC236}">
              <a16:creationId xmlns:a16="http://schemas.microsoft.com/office/drawing/2014/main" id="{864397ED-6E56-4201-B2CE-325B3431B92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54" name="CasellaDiTesto 953">
          <a:extLst>
            <a:ext uri="{FF2B5EF4-FFF2-40B4-BE49-F238E27FC236}">
              <a16:creationId xmlns:a16="http://schemas.microsoft.com/office/drawing/2014/main" id="{9AB7E5F7-2674-4A4D-8853-134151FFA90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55" name="CasellaDiTesto 954">
          <a:extLst>
            <a:ext uri="{FF2B5EF4-FFF2-40B4-BE49-F238E27FC236}">
              <a16:creationId xmlns:a16="http://schemas.microsoft.com/office/drawing/2014/main" id="{96A47F85-F4A7-4DE7-B7D3-B8858E0BE87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56" name="CasellaDiTesto 955">
          <a:extLst>
            <a:ext uri="{FF2B5EF4-FFF2-40B4-BE49-F238E27FC236}">
              <a16:creationId xmlns:a16="http://schemas.microsoft.com/office/drawing/2014/main" id="{C892C603-737D-478F-A3E6-76ECA30D1DF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57" name="CasellaDiTesto 956">
          <a:extLst>
            <a:ext uri="{FF2B5EF4-FFF2-40B4-BE49-F238E27FC236}">
              <a16:creationId xmlns:a16="http://schemas.microsoft.com/office/drawing/2014/main" id="{F9939ADD-0DF9-4AA5-AA3F-F9B33238E69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58" name="CasellaDiTesto 957">
          <a:extLst>
            <a:ext uri="{FF2B5EF4-FFF2-40B4-BE49-F238E27FC236}">
              <a16:creationId xmlns:a16="http://schemas.microsoft.com/office/drawing/2014/main" id="{9A7BB894-C539-42B4-9B0D-AE3D9EB2001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59" name="CasellaDiTesto 958">
          <a:extLst>
            <a:ext uri="{FF2B5EF4-FFF2-40B4-BE49-F238E27FC236}">
              <a16:creationId xmlns:a16="http://schemas.microsoft.com/office/drawing/2014/main" id="{2D166A52-84E6-4C20-93A4-19194B06297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60" name="CasellaDiTesto 959">
          <a:extLst>
            <a:ext uri="{FF2B5EF4-FFF2-40B4-BE49-F238E27FC236}">
              <a16:creationId xmlns:a16="http://schemas.microsoft.com/office/drawing/2014/main" id="{FD5B6922-2F45-4EE4-83C5-FD1175A7CF4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61" name="CasellaDiTesto 960">
          <a:extLst>
            <a:ext uri="{FF2B5EF4-FFF2-40B4-BE49-F238E27FC236}">
              <a16:creationId xmlns:a16="http://schemas.microsoft.com/office/drawing/2014/main" id="{8FA3A010-C1BA-4D5E-9A01-2C8B837FA2B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62" name="CasellaDiTesto 961">
          <a:extLst>
            <a:ext uri="{FF2B5EF4-FFF2-40B4-BE49-F238E27FC236}">
              <a16:creationId xmlns:a16="http://schemas.microsoft.com/office/drawing/2014/main" id="{CF31D006-D8CC-4BD4-A796-9847C976A48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63" name="CasellaDiTesto 962">
          <a:extLst>
            <a:ext uri="{FF2B5EF4-FFF2-40B4-BE49-F238E27FC236}">
              <a16:creationId xmlns:a16="http://schemas.microsoft.com/office/drawing/2014/main" id="{0E3347E9-4349-4C57-A11B-F87972D956A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64" name="CasellaDiTesto 963">
          <a:extLst>
            <a:ext uri="{FF2B5EF4-FFF2-40B4-BE49-F238E27FC236}">
              <a16:creationId xmlns:a16="http://schemas.microsoft.com/office/drawing/2014/main" id="{735A37B4-A354-4656-A7E1-99236445294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65" name="CasellaDiTesto 964">
          <a:extLst>
            <a:ext uri="{FF2B5EF4-FFF2-40B4-BE49-F238E27FC236}">
              <a16:creationId xmlns:a16="http://schemas.microsoft.com/office/drawing/2014/main" id="{094B1CEB-4FC1-4AF2-B726-9AB2E504BB4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66" name="CasellaDiTesto 965">
          <a:extLst>
            <a:ext uri="{FF2B5EF4-FFF2-40B4-BE49-F238E27FC236}">
              <a16:creationId xmlns:a16="http://schemas.microsoft.com/office/drawing/2014/main" id="{18CCEBD8-57A4-449E-B1AF-898D0FB248B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67" name="CasellaDiTesto 966">
          <a:extLst>
            <a:ext uri="{FF2B5EF4-FFF2-40B4-BE49-F238E27FC236}">
              <a16:creationId xmlns:a16="http://schemas.microsoft.com/office/drawing/2014/main" id="{271907E8-102E-498B-A381-DB18A755493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68" name="CasellaDiTesto 967">
          <a:extLst>
            <a:ext uri="{FF2B5EF4-FFF2-40B4-BE49-F238E27FC236}">
              <a16:creationId xmlns:a16="http://schemas.microsoft.com/office/drawing/2014/main" id="{CB987B25-1D40-4071-BC63-CA0DDD063BB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69" name="CasellaDiTesto 968">
          <a:extLst>
            <a:ext uri="{FF2B5EF4-FFF2-40B4-BE49-F238E27FC236}">
              <a16:creationId xmlns:a16="http://schemas.microsoft.com/office/drawing/2014/main" id="{C9E8D46C-848F-4592-B29B-3B519CC2C47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70" name="CasellaDiTesto 969">
          <a:extLst>
            <a:ext uri="{FF2B5EF4-FFF2-40B4-BE49-F238E27FC236}">
              <a16:creationId xmlns:a16="http://schemas.microsoft.com/office/drawing/2014/main" id="{CAB90ABB-9542-4FFF-98A1-3392F35A431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71" name="CasellaDiTesto 970">
          <a:extLst>
            <a:ext uri="{FF2B5EF4-FFF2-40B4-BE49-F238E27FC236}">
              <a16:creationId xmlns:a16="http://schemas.microsoft.com/office/drawing/2014/main" id="{693D8124-E5DA-471F-8135-9D414A650DF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72" name="CasellaDiTesto 971">
          <a:extLst>
            <a:ext uri="{FF2B5EF4-FFF2-40B4-BE49-F238E27FC236}">
              <a16:creationId xmlns:a16="http://schemas.microsoft.com/office/drawing/2014/main" id="{A70C3E61-4EE3-4026-8AEC-321FC21DB9F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73" name="CasellaDiTesto 972">
          <a:extLst>
            <a:ext uri="{FF2B5EF4-FFF2-40B4-BE49-F238E27FC236}">
              <a16:creationId xmlns:a16="http://schemas.microsoft.com/office/drawing/2014/main" id="{B9FCBFCE-D7BC-4E19-85F9-B216895AF51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974" name="CasellaDiTesto 973">
          <a:extLst>
            <a:ext uri="{FF2B5EF4-FFF2-40B4-BE49-F238E27FC236}">
              <a16:creationId xmlns:a16="http://schemas.microsoft.com/office/drawing/2014/main" id="{B6C4BF43-3AC0-41B2-8B6F-EF20FD62EDF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975" name="CasellaDiTesto 974">
          <a:extLst>
            <a:ext uri="{FF2B5EF4-FFF2-40B4-BE49-F238E27FC236}">
              <a16:creationId xmlns:a16="http://schemas.microsoft.com/office/drawing/2014/main" id="{26BD950F-4B19-409F-8A5C-51B9E0A73FC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976" name="CasellaDiTesto 975">
          <a:extLst>
            <a:ext uri="{FF2B5EF4-FFF2-40B4-BE49-F238E27FC236}">
              <a16:creationId xmlns:a16="http://schemas.microsoft.com/office/drawing/2014/main" id="{FC33E6C3-59DA-4380-98D7-4A4A18E373A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977" name="CasellaDiTesto 976">
          <a:extLst>
            <a:ext uri="{FF2B5EF4-FFF2-40B4-BE49-F238E27FC236}">
              <a16:creationId xmlns:a16="http://schemas.microsoft.com/office/drawing/2014/main" id="{2213259E-E306-4F0D-AE89-AEDF61B8A8A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978" name="CasellaDiTesto 977">
          <a:extLst>
            <a:ext uri="{FF2B5EF4-FFF2-40B4-BE49-F238E27FC236}">
              <a16:creationId xmlns:a16="http://schemas.microsoft.com/office/drawing/2014/main" id="{397D98D1-E883-4451-A5A4-B753801D28D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979" name="CasellaDiTesto 978">
          <a:extLst>
            <a:ext uri="{FF2B5EF4-FFF2-40B4-BE49-F238E27FC236}">
              <a16:creationId xmlns:a16="http://schemas.microsoft.com/office/drawing/2014/main" id="{CCCEA630-D273-41C4-A0B0-93AC5540517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980" name="CasellaDiTesto 979">
          <a:extLst>
            <a:ext uri="{FF2B5EF4-FFF2-40B4-BE49-F238E27FC236}">
              <a16:creationId xmlns:a16="http://schemas.microsoft.com/office/drawing/2014/main" id="{C5BF13E0-5A36-4B44-B29D-C5A93B3DE24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981" name="CasellaDiTesto 980">
          <a:extLst>
            <a:ext uri="{FF2B5EF4-FFF2-40B4-BE49-F238E27FC236}">
              <a16:creationId xmlns:a16="http://schemas.microsoft.com/office/drawing/2014/main" id="{90BFB705-02CF-400B-AD15-EF8A0BC71CD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982" name="CasellaDiTesto 981">
          <a:extLst>
            <a:ext uri="{FF2B5EF4-FFF2-40B4-BE49-F238E27FC236}">
              <a16:creationId xmlns:a16="http://schemas.microsoft.com/office/drawing/2014/main" id="{F9DDED1B-A624-49E2-B273-19FF50E9F70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3" name="CasellaDiTesto 982">
          <a:extLst>
            <a:ext uri="{FF2B5EF4-FFF2-40B4-BE49-F238E27FC236}">
              <a16:creationId xmlns:a16="http://schemas.microsoft.com/office/drawing/2014/main" id="{EE6A2476-E5A5-4C2E-9577-7FA7123DF03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4" name="CasellaDiTesto 983">
          <a:extLst>
            <a:ext uri="{FF2B5EF4-FFF2-40B4-BE49-F238E27FC236}">
              <a16:creationId xmlns:a16="http://schemas.microsoft.com/office/drawing/2014/main" id="{1F4DEC0F-19C5-4B4F-9260-C1C4ADE1DDE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5" name="CasellaDiTesto 984">
          <a:extLst>
            <a:ext uri="{FF2B5EF4-FFF2-40B4-BE49-F238E27FC236}">
              <a16:creationId xmlns:a16="http://schemas.microsoft.com/office/drawing/2014/main" id="{BF8DD36C-F5EF-48D6-B9EC-5767EFF41D3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6" name="CasellaDiTesto 985">
          <a:extLst>
            <a:ext uri="{FF2B5EF4-FFF2-40B4-BE49-F238E27FC236}">
              <a16:creationId xmlns:a16="http://schemas.microsoft.com/office/drawing/2014/main" id="{DE88804C-9D6A-4121-B96A-9AD83E21789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7" name="CasellaDiTesto 986">
          <a:extLst>
            <a:ext uri="{FF2B5EF4-FFF2-40B4-BE49-F238E27FC236}">
              <a16:creationId xmlns:a16="http://schemas.microsoft.com/office/drawing/2014/main" id="{F5822D94-A025-40C1-9831-5F4700BBC69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8" name="CasellaDiTesto 987">
          <a:extLst>
            <a:ext uri="{FF2B5EF4-FFF2-40B4-BE49-F238E27FC236}">
              <a16:creationId xmlns:a16="http://schemas.microsoft.com/office/drawing/2014/main" id="{697D3734-E3AC-4859-8B9C-088644D23D2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9" name="CasellaDiTesto 988">
          <a:extLst>
            <a:ext uri="{FF2B5EF4-FFF2-40B4-BE49-F238E27FC236}">
              <a16:creationId xmlns:a16="http://schemas.microsoft.com/office/drawing/2014/main" id="{87C34215-C5F1-4B19-8967-32BD0D17868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90" name="CasellaDiTesto 989">
          <a:extLst>
            <a:ext uri="{FF2B5EF4-FFF2-40B4-BE49-F238E27FC236}">
              <a16:creationId xmlns:a16="http://schemas.microsoft.com/office/drawing/2014/main" id="{37FEBCDB-C1FB-4DFC-9B55-8143242AD50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91" name="CasellaDiTesto 990">
          <a:extLst>
            <a:ext uri="{FF2B5EF4-FFF2-40B4-BE49-F238E27FC236}">
              <a16:creationId xmlns:a16="http://schemas.microsoft.com/office/drawing/2014/main" id="{4EAC0DCB-D12C-4383-8299-B8D9A1037FA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92" name="CasellaDiTesto 991">
          <a:extLst>
            <a:ext uri="{FF2B5EF4-FFF2-40B4-BE49-F238E27FC236}">
              <a16:creationId xmlns:a16="http://schemas.microsoft.com/office/drawing/2014/main" id="{6CFEF580-0776-441E-913E-683AC198D32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93" name="CasellaDiTesto 992">
          <a:extLst>
            <a:ext uri="{FF2B5EF4-FFF2-40B4-BE49-F238E27FC236}">
              <a16:creationId xmlns:a16="http://schemas.microsoft.com/office/drawing/2014/main" id="{32C4A0F7-D938-49E1-9621-AFE26731E78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94" name="CasellaDiTesto 993">
          <a:extLst>
            <a:ext uri="{FF2B5EF4-FFF2-40B4-BE49-F238E27FC236}">
              <a16:creationId xmlns:a16="http://schemas.microsoft.com/office/drawing/2014/main" id="{672890F2-0627-4E08-B7FF-923FB21614B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95" name="CasellaDiTesto 994">
          <a:extLst>
            <a:ext uri="{FF2B5EF4-FFF2-40B4-BE49-F238E27FC236}">
              <a16:creationId xmlns:a16="http://schemas.microsoft.com/office/drawing/2014/main" id="{8BC3C687-0A2F-40CA-AF4A-BF1D2392BDB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96" name="CasellaDiTesto 995">
          <a:extLst>
            <a:ext uri="{FF2B5EF4-FFF2-40B4-BE49-F238E27FC236}">
              <a16:creationId xmlns:a16="http://schemas.microsoft.com/office/drawing/2014/main" id="{D390C501-58B5-43F1-A114-A082C541BCA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97" name="CasellaDiTesto 996">
          <a:extLst>
            <a:ext uri="{FF2B5EF4-FFF2-40B4-BE49-F238E27FC236}">
              <a16:creationId xmlns:a16="http://schemas.microsoft.com/office/drawing/2014/main" id="{0EB1552C-B460-4DD8-848C-D9D3DC65482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98" name="CasellaDiTesto 997">
          <a:extLst>
            <a:ext uri="{FF2B5EF4-FFF2-40B4-BE49-F238E27FC236}">
              <a16:creationId xmlns:a16="http://schemas.microsoft.com/office/drawing/2014/main" id="{1AC669A7-C710-4ED7-B0DE-309A17503C7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99" name="CasellaDiTesto 998">
          <a:extLst>
            <a:ext uri="{FF2B5EF4-FFF2-40B4-BE49-F238E27FC236}">
              <a16:creationId xmlns:a16="http://schemas.microsoft.com/office/drawing/2014/main" id="{3FB5F5CE-0058-4DCB-B210-2603505CEBE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0" name="CasellaDiTesto 999">
          <a:extLst>
            <a:ext uri="{FF2B5EF4-FFF2-40B4-BE49-F238E27FC236}">
              <a16:creationId xmlns:a16="http://schemas.microsoft.com/office/drawing/2014/main" id="{A77EDFF1-82FA-4DA0-9C1E-DFCFC3FECF5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01" name="CasellaDiTesto 1000">
          <a:extLst>
            <a:ext uri="{FF2B5EF4-FFF2-40B4-BE49-F238E27FC236}">
              <a16:creationId xmlns:a16="http://schemas.microsoft.com/office/drawing/2014/main" id="{B678A916-2945-47B2-9D20-62D6F4F10A1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02" name="CasellaDiTesto 1001">
          <a:extLst>
            <a:ext uri="{FF2B5EF4-FFF2-40B4-BE49-F238E27FC236}">
              <a16:creationId xmlns:a16="http://schemas.microsoft.com/office/drawing/2014/main" id="{5903161C-B77C-4428-B8F1-10A61753BBC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03" name="CasellaDiTesto 1002">
          <a:extLst>
            <a:ext uri="{FF2B5EF4-FFF2-40B4-BE49-F238E27FC236}">
              <a16:creationId xmlns:a16="http://schemas.microsoft.com/office/drawing/2014/main" id="{A8DC1BCB-795C-4807-A56A-E033E7DD6F9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4" name="CasellaDiTesto 1003">
          <a:extLst>
            <a:ext uri="{FF2B5EF4-FFF2-40B4-BE49-F238E27FC236}">
              <a16:creationId xmlns:a16="http://schemas.microsoft.com/office/drawing/2014/main" id="{D0DF5B51-BF84-4277-AC95-151A625F046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5" name="CasellaDiTesto 1004">
          <a:extLst>
            <a:ext uri="{FF2B5EF4-FFF2-40B4-BE49-F238E27FC236}">
              <a16:creationId xmlns:a16="http://schemas.microsoft.com/office/drawing/2014/main" id="{0786D46B-104B-4026-B198-8734D027B6C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6" name="CasellaDiTesto 1005">
          <a:extLst>
            <a:ext uri="{FF2B5EF4-FFF2-40B4-BE49-F238E27FC236}">
              <a16:creationId xmlns:a16="http://schemas.microsoft.com/office/drawing/2014/main" id="{5A441BCF-7348-434F-91B7-6996F6131BD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7" name="CasellaDiTesto 1006">
          <a:extLst>
            <a:ext uri="{FF2B5EF4-FFF2-40B4-BE49-F238E27FC236}">
              <a16:creationId xmlns:a16="http://schemas.microsoft.com/office/drawing/2014/main" id="{2E3B296C-F4CD-4126-9083-CAF481A357B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8" name="CasellaDiTesto 1007">
          <a:extLst>
            <a:ext uri="{FF2B5EF4-FFF2-40B4-BE49-F238E27FC236}">
              <a16:creationId xmlns:a16="http://schemas.microsoft.com/office/drawing/2014/main" id="{A532A938-ACDD-4CB8-8FD0-76415320115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9" name="CasellaDiTesto 1008">
          <a:extLst>
            <a:ext uri="{FF2B5EF4-FFF2-40B4-BE49-F238E27FC236}">
              <a16:creationId xmlns:a16="http://schemas.microsoft.com/office/drawing/2014/main" id="{B527887C-EE1E-46DE-8165-61A9C90BEED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10" name="CasellaDiTesto 1009">
          <a:extLst>
            <a:ext uri="{FF2B5EF4-FFF2-40B4-BE49-F238E27FC236}">
              <a16:creationId xmlns:a16="http://schemas.microsoft.com/office/drawing/2014/main" id="{7A628AD0-1E2B-4EDF-93E1-CC0BF0F033C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11" name="CasellaDiTesto 1010">
          <a:extLst>
            <a:ext uri="{FF2B5EF4-FFF2-40B4-BE49-F238E27FC236}">
              <a16:creationId xmlns:a16="http://schemas.microsoft.com/office/drawing/2014/main" id="{39443276-1544-48DB-A9A2-72CC021C3C1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12" name="CasellaDiTesto 1011">
          <a:extLst>
            <a:ext uri="{FF2B5EF4-FFF2-40B4-BE49-F238E27FC236}">
              <a16:creationId xmlns:a16="http://schemas.microsoft.com/office/drawing/2014/main" id="{F9E5311E-2D7A-47FC-AE88-FB5862D4E86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13" name="CasellaDiTesto 1012">
          <a:extLst>
            <a:ext uri="{FF2B5EF4-FFF2-40B4-BE49-F238E27FC236}">
              <a16:creationId xmlns:a16="http://schemas.microsoft.com/office/drawing/2014/main" id="{1E326428-3291-412E-A3A3-FC0BF8BD131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14" name="CasellaDiTesto 1013">
          <a:extLst>
            <a:ext uri="{FF2B5EF4-FFF2-40B4-BE49-F238E27FC236}">
              <a16:creationId xmlns:a16="http://schemas.microsoft.com/office/drawing/2014/main" id="{BDC21BF1-DD52-4911-9251-8AB451F5815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15" name="CasellaDiTesto 1014">
          <a:extLst>
            <a:ext uri="{FF2B5EF4-FFF2-40B4-BE49-F238E27FC236}">
              <a16:creationId xmlns:a16="http://schemas.microsoft.com/office/drawing/2014/main" id="{C492458C-7C52-42BE-8B13-1F4AE3EA238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16" name="CasellaDiTesto 1015">
          <a:extLst>
            <a:ext uri="{FF2B5EF4-FFF2-40B4-BE49-F238E27FC236}">
              <a16:creationId xmlns:a16="http://schemas.microsoft.com/office/drawing/2014/main" id="{1ECFE18F-C711-462D-99BE-19C06C07CC6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17" name="CasellaDiTesto 1016">
          <a:extLst>
            <a:ext uri="{FF2B5EF4-FFF2-40B4-BE49-F238E27FC236}">
              <a16:creationId xmlns:a16="http://schemas.microsoft.com/office/drawing/2014/main" id="{EC56AB2A-DDCF-41A9-9BEA-C3A1E768185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18" name="CasellaDiTesto 1017">
          <a:extLst>
            <a:ext uri="{FF2B5EF4-FFF2-40B4-BE49-F238E27FC236}">
              <a16:creationId xmlns:a16="http://schemas.microsoft.com/office/drawing/2014/main" id="{8C5086FB-92E4-4058-A021-F02079B8474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19" name="CasellaDiTesto 1018">
          <a:extLst>
            <a:ext uri="{FF2B5EF4-FFF2-40B4-BE49-F238E27FC236}">
              <a16:creationId xmlns:a16="http://schemas.microsoft.com/office/drawing/2014/main" id="{7CF0C8C8-C786-49ED-B1E9-84AD7A862E0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20" name="CasellaDiTesto 1019">
          <a:extLst>
            <a:ext uri="{FF2B5EF4-FFF2-40B4-BE49-F238E27FC236}">
              <a16:creationId xmlns:a16="http://schemas.microsoft.com/office/drawing/2014/main" id="{9350C213-733E-4CD6-B634-F357CD772B2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21" name="CasellaDiTesto 1020">
          <a:extLst>
            <a:ext uri="{FF2B5EF4-FFF2-40B4-BE49-F238E27FC236}">
              <a16:creationId xmlns:a16="http://schemas.microsoft.com/office/drawing/2014/main" id="{D6B2D6D3-D4AA-465A-BC5A-EDBDADBE10E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22" name="CasellaDiTesto 1021">
          <a:extLst>
            <a:ext uri="{FF2B5EF4-FFF2-40B4-BE49-F238E27FC236}">
              <a16:creationId xmlns:a16="http://schemas.microsoft.com/office/drawing/2014/main" id="{D8BFCED9-2D35-4715-8099-7FAE46476B2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23" name="CasellaDiTesto 1022">
          <a:extLst>
            <a:ext uri="{FF2B5EF4-FFF2-40B4-BE49-F238E27FC236}">
              <a16:creationId xmlns:a16="http://schemas.microsoft.com/office/drawing/2014/main" id="{B17E83A6-2851-4ACD-974C-E1E4987493F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24" name="CasellaDiTesto 1023">
          <a:extLst>
            <a:ext uri="{FF2B5EF4-FFF2-40B4-BE49-F238E27FC236}">
              <a16:creationId xmlns:a16="http://schemas.microsoft.com/office/drawing/2014/main" id="{93948C93-D16E-445B-A6AF-51CF52DA149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25" name="CasellaDiTesto 1024">
          <a:extLst>
            <a:ext uri="{FF2B5EF4-FFF2-40B4-BE49-F238E27FC236}">
              <a16:creationId xmlns:a16="http://schemas.microsoft.com/office/drawing/2014/main" id="{4E584C79-F259-48F7-A744-1498C02309E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26" name="CasellaDiTesto 1025">
          <a:extLst>
            <a:ext uri="{FF2B5EF4-FFF2-40B4-BE49-F238E27FC236}">
              <a16:creationId xmlns:a16="http://schemas.microsoft.com/office/drawing/2014/main" id="{EDA230F4-E99E-40ED-91F6-2041C6F0A8D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27" name="CasellaDiTesto 1026">
          <a:extLst>
            <a:ext uri="{FF2B5EF4-FFF2-40B4-BE49-F238E27FC236}">
              <a16:creationId xmlns:a16="http://schemas.microsoft.com/office/drawing/2014/main" id="{3BCC015B-2646-48F0-9395-5FD2E3394E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28" name="CasellaDiTesto 1027">
          <a:extLst>
            <a:ext uri="{FF2B5EF4-FFF2-40B4-BE49-F238E27FC236}">
              <a16:creationId xmlns:a16="http://schemas.microsoft.com/office/drawing/2014/main" id="{F487C6AC-73E6-4973-AC4C-F41CA2F8325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29" name="CasellaDiTesto 1028">
          <a:extLst>
            <a:ext uri="{FF2B5EF4-FFF2-40B4-BE49-F238E27FC236}">
              <a16:creationId xmlns:a16="http://schemas.microsoft.com/office/drawing/2014/main" id="{CFBDF97B-784B-413A-ABEE-E8FEC8C595C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30" name="CasellaDiTesto 1029">
          <a:extLst>
            <a:ext uri="{FF2B5EF4-FFF2-40B4-BE49-F238E27FC236}">
              <a16:creationId xmlns:a16="http://schemas.microsoft.com/office/drawing/2014/main" id="{B887F3B8-FA88-422D-9723-F82F5307C8C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031" name="CasellaDiTesto 1030">
          <a:extLst>
            <a:ext uri="{FF2B5EF4-FFF2-40B4-BE49-F238E27FC236}">
              <a16:creationId xmlns:a16="http://schemas.microsoft.com/office/drawing/2014/main" id="{64AC8780-0771-45A1-ABFE-C2DF547EFCF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032" name="CasellaDiTesto 1031">
          <a:extLst>
            <a:ext uri="{FF2B5EF4-FFF2-40B4-BE49-F238E27FC236}">
              <a16:creationId xmlns:a16="http://schemas.microsoft.com/office/drawing/2014/main" id="{E83CFA78-A917-4F1B-98A5-9EC32F3B378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033" name="CasellaDiTesto 1032">
          <a:extLst>
            <a:ext uri="{FF2B5EF4-FFF2-40B4-BE49-F238E27FC236}">
              <a16:creationId xmlns:a16="http://schemas.microsoft.com/office/drawing/2014/main" id="{6E8A2A04-5EF4-4928-B7E8-8CF51C72301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034" name="CasellaDiTesto 1033">
          <a:extLst>
            <a:ext uri="{FF2B5EF4-FFF2-40B4-BE49-F238E27FC236}">
              <a16:creationId xmlns:a16="http://schemas.microsoft.com/office/drawing/2014/main" id="{133511D0-24A6-428E-8D11-00861E0632E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035" name="CasellaDiTesto 1034">
          <a:extLst>
            <a:ext uri="{FF2B5EF4-FFF2-40B4-BE49-F238E27FC236}">
              <a16:creationId xmlns:a16="http://schemas.microsoft.com/office/drawing/2014/main" id="{1B65884E-0EC5-4478-BF81-48C3778F52F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036" name="CasellaDiTesto 1035">
          <a:extLst>
            <a:ext uri="{FF2B5EF4-FFF2-40B4-BE49-F238E27FC236}">
              <a16:creationId xmlns:a16="http://schemas.microsoft.com/office/drawing/2014/main" id="{79A550E9-696B-46E0-B960-4B22DF74611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37" name="CasellaDiTesto 1036">
          <a:extLst>
            <a:ext uri="{FF2B5EF4-FFF2-40B4-BE49-F238E27FC236}">
              <a16:creationId xmlns:a16="http://schemas.microsoft.com/office/drawing/2014/main" id="{ADF1CB5E-0FE4-4EB5-9474-3FDB0BEDACD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38" name="CasellaDiTesto 1037">
          <a:extLst>
            <a:ext uri="{FF2B5EF4-FFF2-40B4-BE49-F238E27FC236}">
              <a16:creationId xmlns:a16="http://schemas.microsoft.com/office/drawing/2014/main" id="{0E69DE7B-3910-4DCF-B62D-DB762DA2B7E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39" name="CasellaDiTesto 1038">
          <a:extLst>
            <a:ext uri="{FF2B5EF4-FFF2-40B4-BE49-F238E27FC236}">
              <a16:creationId xmlns:a16="http://schemas.microsoft.com/office/drawing/2014/main" id="{42E356FC-F5F7-4618-B870-87BE7DC2EA0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40" name="CasellaDiTesto 1039">
          <a:extLst>
            <a:ext uri="{FF2B5EF4-FFF2-40B4-BE49-F238E27FC236}">
              <a16:creationId xmlns:a16="http://schemas.microsoft.com/office/drawing/2014/main" id="{330D4BEF-23A9-49BA-90E1-BE93EBC25CE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41" name="CasellaDiTesto 1040">
          <a:extLst>
            <a:ext uri="{FF2B5EF4-FFF2-40B4-BE49-F238E27FC236}">
              <a16:creationId xmlns:a16="http://schemas.microsoft.com/office/drawing/2014/main" id="{50E307A8-43BE-44EA-A783-3B8C1F09924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42" name="CasellaDiTesto 1041">
          <a:extLst>
            <a:ext uri="{FF2B5EF4-FFF2-40B4-BE49-F238E27FC236}">
              <a16:creationId xmlns:a16="http://schemas.microsoft.com/office/drawing/2014/main" id="{CBB2CFBE-34DB-4A1A-9D92-3A377605860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43" name="CasellaDiTesto 1042">
          <a:extLst>
            <a:ext uri="{FF2B5EF4-FFF2-40B4-BE49-F238E27FC236}">
              <a16:creationId xmlns:a16="http://schemas.microsoft.com/office/drawing/2014/main" id="{922AD3D2-0908-4F42-9665-2667C3163DB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44" name="CasellaDiTesto 1043">
          <a:extLst>
            <a:ext uri="{FF2B5EF4-FFF2-40B4-BE49-F238E27FC236}">
              <a16:creationId xmlns:a16="http://schemas.microsoft.com/office/drawing/2014/main" id="{F1429045-8D2F-4E3B-A159-42A6AD933CC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45" name="CasellaDiTesto 1044">
          <a:extLst>
            <a:ext uri="{FF2B5EF4-FFF2-40B4-BE49-F238E27FC236}">
              <a16:creationId xmlns:a16="http://schemas.microsoft.com/office/drawing/2014/main" id="{8085D7B7-FC60-4072-BC82-2037BCC3F22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046" name="CasellaDiTesto 1045">
          <a:extLst>
            <a:ext uri="{FF2B5EF4-FFF2-40B4-BE49-F238E27FC236}">
              <a16:creationId xmlns:a16="http://schemas.microsoft.com/office/drawing/2014/main" id="{A6E3B5F6-64F4-432C-AB8E-AADF20D2402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047" name="CasellaDiTesto 1046">
          <a:extLst>
            <a:ext uri="{FF2B5EF4-FFF2-40B4-BE49-F238E27FC236}">
              <a16:creationId xmlns:a16="http://schemas.microsoft.com/office/drawing/2014/main" id="{D760DDA8-5DB8-4958-872B-5BE9165A1C6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048" name="CasellaDiTesto 1047">
          <a:extLst>
            <a:ext uri="{FF2B5EF4-FFF2-40B4-BE49-F238E27FC236}">
              <a16:creationId xmlns:a16="http://schemas.microsoft.com/office/drawing/2014/main" id="{C0314ED0-498A-4B9C-B0A8-AE49AA5CF78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49" name="CasellaDiTesto 1048">
          <a:extLst>
            <a:ext uri="{FF2B5EF4-FFF2-40B4-BE49-F238E27FC236}">
              <a16:creationId xmlns:a16="http://schemas.microsoft.com/office/drawing/2014/main" id="{53A97DC6-2428-411D-8F9E-CA6973E1837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50" name="CasellaDiTesto 1049">
          <a:extLst>
            <a:ext uri="{FF2B5EF4-FFF2-40B4-BE49-F238E27FC236}">
              <a16:creationId xmlns:a16="http://schemas.microsoft.com/office/drawing/2014/main" id="{F0F30E28-207A-4BCF-A754-40E8817AC8D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51" name="CasellaDiTesto 1050">
          <a:extLst>
            <a:ext uri="{FF2B5EF4-FFF2-40B4-BE49-F238E27FC236}">
              <a16:creationId xmlns:a16="http://schemas.microsoft.com/office/drawing/2014/main" id="{B4EA6AD9-F7E4-4D99-BAA9-144187F4529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052" name="CasellaDiTesto 1051">
          <a:extLst>
            <a:ext uri="{FF2B5EF4-FFF2-40B4-BE49-F238E27FC236}">
              <a16:creationId xmlns:a16="http://schemas.microsoft.com/office/drawing/2014/main" id="{7C2A44D0-89D3-4E7E-862C-5A52061E0D5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053" name="CasellaDiTesto 1052">
          <a:extLst>
            <a:ext uri="{FF2B5EF4-FFF2-40B4-BE49-F238E27FC236}">
              <a16:creationId xmlns:a16="http://schemas.microsoft.com/office/drawing/2014/main" id="{6B68C91F-AA3C-40A3-8F7B-EFD55CD2CC1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054" name="CasellaDiTesto 1053">
          <a:extLst>
            <a:ext uri="{FF2B5EF4-FFF2-40B4-BE49-F238E27FC236}">
              <a16:creationId xmlns:a16="http://schemas.microsoft.com/office/drawing/2014/main" id="{B37873A7-6222-4DD6-B780-9D61A900BC3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55" name="CasellaDiTesto 1054">
          <a:extLst>
            <a:ext uri="{FF2B5EF4-FFF2-40B4-BE49-F238E27FC236}">
              <a16:creationId xmlns:a16="http://schemas.microsoft.com/office/drawing/2014/main" id="{8368EFD8-65A3-4EFE-BBC8-AC936C500A4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56" name="CasellaDiTesto 1055">
          <a:extLst>
            <a:ext uri="{FF2B5EF4-FFF2-40B4-BE49-F238E27FC236}">
              <a16:creationId xmlns:a16="http://schemas.microsoft.com/office/drawing/2014/main" id="{AF164CB5-2C2D-4599-A79C-95A1C9FA2F1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57" name="CasellaDiTesto 1056">
          <a:extLst>
            <a:ext uri="{FF2B5EF4-FFF2-40B4-BE49-F238E27FC236}">
              <a16:creationId xmlns:a16="http://schemas.microsoft.com/office/drawing/2014/main" id="{8EAD33DA-3126-4D9D-B7C5-2BD7F086F94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58" name="CasellaDiTesto 1057">
          <a:extLst>
            <a:ext uri="{FF2B5EF4-FFF2-40B4-BE49-F238E27FC236}">
              <a16:creationId xmlns:a16="http://schemas.microsoft.com/office/drawing/2014/main" id="{1D66BDF6-6697-4D7C-9491-1D13AA2B2E3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59" name="CasellaDiTesto 1058">
          <a:extLst>
            <a:ext uri="{FF2B5EF4-FFF2-40B4-BE49-F238E27FC236}">
              <a16:creationId xmlns:a16="http://schemas.microsoft.com/office/drawing/2014/main" id="{FD9BFD8A-6E45-42D2-BA36-C7CCF97AF90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60" name="CasellaDiTesto 1059">
          <a:extLst>
            <a:ext uri="{FF2B5EF4-FFF2-40B4-BE49-F238E27FC236}">
              <a16:creationId xmlns:a16="http://schemas.microsoft.com/office/drawing/2014/main" id="{B6907CF2-D1B1-4806-9311-D1DED7C7262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61" name="CasellaDiTesto 1060">
          <a:extLst>
            <a:ext uri="{FF2B5EF4-FFF2-40B4-BE49-F238E27FC236}">
              <a16:creationId xmlns:a16="http://schemas.microsoft.com/office/drawing/2014/main" id="{8976C58C-8E60-46A6-80E2-FBAEBC5BDE9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62" name="CasellaDiTesto 1061">
          <a:extLst>
            <a:ext uri="{FF2B5EF4-FFF2-40B4-BE49-F238E27FC236}">
              <a16:creationId xmlns:a16="http://schemas.microsoft.com/office/drawing/2014/main" id="{D7EA26AE-3F89-49E3-BDFA-A555487BAFC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63" name="CasellaDiTesto 1062">
          <a:extLst>
            <a:ext uri="{FF2B5EF4-FFF2-40B4-BE49-F238E27FC236}">
              <a16:creationId xmlns:a16="http://schemas.microsoft.com/office/drawing/2014/main" id="{D9EF286C-D94B-496A-B49E-01CFB8800B8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64" name="CasellaDiTesto 1063">
          <a:extLst>
            <a:ext uri="{FF2B5EF4-FFF2-40B4-BE49-F238E27FC236}">
              <a16:creationId xmlns:a16="http://schemas.microsoft.com/office/drawing/2014/main" id="{83660604-5B00-4B72-B360-C1825A3C05B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65" name="CasellaDiTesto 1064">
          <a:extLst>
            <a:ext uri="{FF2B5EF4-FFF2-40B4-BE49-F238E27FC236}">
              <a16:creationId xmlns:a16="http://schemas.microsoft.com/office/drawing/2014/main" id="{02FEBB11-A4FC-451D-BBB4-C9F478BDB57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66" name="CasellaDiTesto 1065">
          <a:extLst>
            <a:ext uri="{FF2B5EF4-FFF2-40B4-BE49-F238E27FC236}">
              <a16:creationId xmlns:a16="http://schemas.microsoft.com/office/drawing/2014/main" id="{46D8C072-1210-47C4-AF21-19CE2E1706E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67" name="CasellaDiTesto 1066">
          <a:extLst>
            <a:ext uri="{FF2B5EF4-FFF2-40B4-BE49-F238E27FC236}">
              <a16:creationId xmlns:a16="http://schemas.microsoft.com/office/drawing/2014/main" id="{1BAF57B6-8C87-44D8-8453-F2BACC484FE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68" name="CasellaDiTesto 1067">
          <a:extLst>
            <a:ext uri="{FF2B5EF4-FFF2-40B4-BE49-F238E27FC236}">
              <a16:creationId xmlns:a16="http://schemas.microsoft.com/office/drawing/2014/main" id="{ADE8C9EA-C67F-4531-A25B-FD5714B3654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69" name="CasellaDiTesto 1068">
          <a:extLst>
            <a:ext uri="{FF2B5EF4-FFF2-40B4-BE49-F238E27FC236}">
              <a16:creationId xmlns:a16="http://schemas.microsoft.com/office/drawing/2014/main" id="{A5500C5C-10AF-445A-A51E-1612F91099D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70" name="CasellaDiTesto 1069">
          <a:extLst>
            <a:ext uri="{FF2B5EF4-FFF2-40B4-BE49-F238E27FC236}">
              <a16:creationId xmlns:a16="http://schemas.microsoft.com/office/drawing/2014/main" id="{069D603E-35AF-4AAB-91C7-085901C51CB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71" name="CasellaDiTesto 1070">
          <a:extLst>
            <a:ext uri="{FF2B5EF4-FFF2-40B4-BE49-F238E27FC236}">
              <a16:creationId xmlns:a16="http://schemas.microsoft.com/office/drawing/2014/main" id="{8A457CED-84E1-42FA-9941-C9B95BBB7E1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72" name="CasellaDiTesto 1071">
          <a:extLst>
            <a:ext uri="{FF2B5EF4-FFF2-40B4-BE49-F238E27FC236}">
              <a16:creationId xmlns:a16="http://schemas.microsoft.com/office/drawing/2014/main" id="{AD580416-2A7B-4E86-A00B-81CC819F870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73" name="CasellaDiTesto 1072">
          <a:extLst>
            <a:ext uri="{FF2B5EF4-FFF2-40B4-BE49-F238E27FC236}">
              <a16:creationId xmlns:a16="http://schemas.microsoft.com/office/drawing/2014/main" id="{1FC30125-1F95-4201-B2F9-5DC002D0666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74" name="CasellaDiTesto 1073">
          <a:extLst>
            <a:ext uri="{FF2B5EF4-FFF2-40B4-BE49-F238E27FC236}">
              <a16:creationId xmlns:a16="http://schemas.microsoft.com/office/drawing/2014/main" id="{A12AC478-6749-4925-8ADE-D1E458E1653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75" name="CasellaDiTesto 1074">
          <a:extLst>
            <a:ext uri="{FF2B5EF4-FFF2-40B4-BE49-F238E27FC236}">
              <a16:creationId xmlns:a16="http://schemas.microsoft.com/office/drawing/2014/main" id="{DAE6C96A-1E99-48AA-9215-CA6EFB2432B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76" name="CasellaDiTesto 1075">
          <a:extLst>
            <a:ext uri="{FF2B5EF4-FFF2-40B4-BE49-F238E27FC236}">
              <a16:creationId xmlns:a16="http://schemas.microsoft.com/office/drawing/2014/main" id="{72E833A6-3536-4AEF-9C64-C4319F34D96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77" name="CasellaDiTesto 1076">
          <a:extLst>
            <a:ext uri="{FF2B5EF4-FFF2-40B4-BE49-F238E27FC236}">
              <a16:creationId xmlns:a16="http://schemas.microsoft.com/office/drawing/2014/main" id="{52B2A81E-0C1A-4E4D-9F34-E20C4DD53F0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78" name="CasellaDiTesto 1077">
          <a:extLst>
            <a:ext uri="{FF2B5EF4-FFF2-40B4-BE49-F238E27FC236}">
              <a16:creationId xmlns:a16="http://schemas.microsoft.com/office/drawing/2014/main" id="{146D81DD-4630-49EA-B0D9-B9FCE6835A8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79" name="CasellaDiTesto 1078">
          <a:extLst>
            <a:ext uri="{FF2B5EF4-FFF2-40B4-BE49-F238E27FC236}">
              <a16:creationId xmlns:a16="http://schemas.microsoft.com/office/drawing/2014/main" id="{171B919B-1B21-47CD-B2AC-997C2C34D2A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80" name="CasellaDiTesto 1079">
          <a:extLst>
            <a:ext uri="{FF2B5EF4-FFF2-40B4-BE49-F238E27FC236}">
              <a16:creationId xmlns:a16="http://schemas.microsoft.com/office/drawing/2014/main" id="{0541A952-0B20-4875-87E2-762549FAD76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81" name="CasellaDiTesto 1080">
          <a:extLst>
            <a:ext uri="{FF2B5EF4-FFF2-40B4-BE49-F238E27FC236}">
              <a16:creationId xmlns:a16="http://schemas.microsoft.com/office/drawing/2014/main" id="{A6D33797-0B99-4528-AF95-D0256286BE2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082" name="CasellaDiTesto 1081">
          <a:extLst>
            <a:ext uri="{FF2B5EF4-FFF2-40B4-BE49-F238E27FC236}">
              <a16:creationId xmlns:a16="http://schemas.microsoft.com/office/drawing/2014/main" id="{9D5C808F-5E77-49AA-92F8-B3960388273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083" name="CasellaDiTesto 1082">
          <a:extLst>
            <a:ext uri="{FF2B5EF4-FFF2-40B4-BE49-F238E27FC236}">
              <a16:creationId xmlns:a16="http://schemas.microsoft.com/office/drawing/2014/main" id="{C12363B7-6DAC-4331-98A6-E6D381EED54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084" name="CasellaDiTesto 1083">
          <a:extLst>
            <a:ext uri="{FF2B5EF4-FFF2-40B4-BE49-F238E27FC236}">
              <a16:creationId xmlns:a16="http://schemas.microsoft.com/office/drawing/2014/main" id="{A8FA33F1-F887-4507-8AB6-B82B1B7C612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85" name="CasellaDiTesto 1084">
          <a:extLst>
            <a:ext uri="{FF2B5EF4-FFF2-40B4-BE49-F238E27FC236}">
              <a16:creationId xmlns:a16="http://schemas.microsoft.com/office/drawing/2014/main" id="{156E4C9F-4A24-474A-B332-FA8D0FAEDE2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86" name="CasellaDiTesto 1085">
          <a:extLst>
            <a:ext uri="{FF2B5EF4-FFF2-40B4-BE49-F238E27FC236}">
              <a16:creationId xmlns:a16="http://schemas.microsoft.com/office/drawing/2014/main" id="{7A95E177-DF98-4D46-A0D7-09F4672AA69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87" name="CasellaDiTesto 1086">
          <a:extLst>
            <a:ext uri="{FF2B5EF4-FFF2-40B4-BE49-F238E27FC236}">
              <a16:creationId xmlns:a16="http://schemas.microsoft.com/office/drawing/2014/main" id="{42868318-A28B-403E-B08A-FC2D29AAD7E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88" name="CasellaDiTesto 1087">
          <a:extLst>
            <a:ext uri="{FF2B5EF4-FFF2-40B4-BE49-F238E27FC236}">
              <a16:creationId xmlns:a16="http://schemas.microsoft.com/office/drawing/2014/main" id="{E31606D9-09A4-47EB-9FE4-52D7ECEA765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89" name="CasellaDiTesto 1088">
          <a:extLst>
            <a:ext uri="{FF2B5EF4-FFF2-40B4-BE49-F238E27FC236}">
              <a16:creationId xmlns:a16="http://schemas.microsoft.com/office/drawing/2014/main" id="{A9373E21-641B-42B7-98F9-BB3AF4EB111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90" name="CasellaDiTesto 1089">
          <a:extLst>
            <a:ext uri="{FF2B5EF4-FFF2-40B4-BE49-F238E27FC236}">
              <a16:creationId xmlns:a16="http://schemas.microsoft.com/office/drawing/2014/main" id="{F38490F8-D7F4-460D-8188-7EC501B903D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91" name="CasellaDiTesto 1090">
          <a:extLst>
            <a:ext uri="{FF2B5EF4-FFF2-40B4-BE49-F238E27FC236}">
              <a16:creationId xmlns:a16="http://schemas.microsoft.com/office/drawing/2014/main" id="{5E37757D-7E66-4E88-8932-6EA150F715A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92" name="CasellaDiTesto 1091">
          <a:extLst>
            <a:ext uri="{FF2B5EF4-FFF2-40B4-BE49-F238E27FC236}">
              <a16:creationId xmlns:a16="http://schemas.microsoft.com/office/drawing/2014/main" id="{A33E86F8-8B71-45D2-B68F-705CAD7C757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93" name="CasellaDiTesto 1092">
          <a:extLst>
            <a:ext uri="{FF2B5EF4-FFF2-40B4-BE49-F238E27FC236}">
              <a16:creationId xmlns:a16="http://schemas.microsoft.com/office/drawing/2014/main" id="{4CAAF57E-9912-4389-B717-BD5A36EF8A7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94" name="CasellaDiTesto 1093">
          <a:extLst>
            <a:ext uri="{FF2B5EF4-FFF2-40B4-BE49-F238E27FC236}">
              <a16:creationId xmlns:a16="http://schemas.microsoft.com/office/drawing/2014/main" id="{BE34D6DC-34A1-42B7-919A-68CC7F7F662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95" name="CasellaDiTesto 1094">
          <a:extLst>
            <a:ext uri="{FF2B5EF4-FFF2-40B4-BE49-F238E27FC236}">
              <a16:creationId xmlns:a16="http://schemas.microsoft.com/office/drawing/2014/main" id="{8EDF45AA-22A7-46E2-8EE5-63F1E62C4B6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96" name="CasellaDiTesto 1095">
          <a:extLst>
            <a:ext uri="{FF2B5EF4-FFF2-40B4-BE49-F238E27FC236}">
              <a16:creationId xmlns:a16="http://schemas.microsoft.com/office/drawing/2014/main" id="{20104AC1-B42D-4DEE-8498-426B2C6E5AB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97" name="CasellaDiTesto 1096">
          <a:extLst>
            <a:ext uri="{FF2B5EF4-FFF2-40B4-BE49-F238E27FC236}">
              <a16:creationId xmlns:a16="http://schemas.microsoft.com/office/drawing/2014/main" id="{BD78278A-369F-4B67-9D73-C868C88782A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98" name="CasellaDiTesto 1097">
          <a:extLst>
            <a:ext uri="{FF2B5EF4-FFF2-40B4-BE49-F238E27FC236}">
              <a16:creationId xmlns:a16="http://schemas.microsoft.com/office/drawing/2014/main" id="{200F16CA-6D63-4679-B003-B3530569C9A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99" name="CasellaDiTesto 1098">
          <a:extLst>
            <a:ext uri="{FF2B5EF4-FFF2-40B4-BE49-F238E27FC236}">
              <a16:creationId xmlns:a16="http://schemas.microsoft.com/office/drawing/2014/main" id="{E625EA6C-9282-4C2A-89BB-98EA541740B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00" name="CasellaDiTesto 1099">
          <a:extLst>
            <a:ext uri="{FF2B5EF4-FFF2-40B4-BE49-F238E27FC236}">
              <a16:creationId xmlns:a16="http://schemas.microsoft.com/office/drawing/2014/main" id="{4DEADAF8-0B8C-4789-BBD1-47F71703C5D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01" name="CasellaDiTesto 1100">
          <a:extLst>
            <a:ext uri="{FF2B5EF4-FFF2-40B4-BE49-F238E27FC236}">
              <a16:creationId xmlns:a16="http://schemas.microsoft.com/office/drawing/2014/main" id="{1A1B6999-82E6-4F2B-8DEA-562A88B8978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02" name="CasellaDiTesto 1101">
          <a:extLst>
            <a:ext uri="{FF2B5EF4-FFF2-40B4-BE49-F238E27FC236}">
              <a16:creationId xmlns:a16="http://schemas.microsoft.com/office/drawing/2014/main" id="{D6C6758E-2CD2-4EE1-BECA-E9360714817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03" name="CasellaDiTesto 1102">
          <a:extLst>
            <a:ext uri="{FF2B5EF4-FFF2-40B4-BE49-F238E27FC236}">
              <a16:creationId xmlns:a16="http://schemas.microsoft.com/office/drawing/2014/main" id="{077A2506-4B03-4197-8E51-426ACF6BAC0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04" name="CasellaDiTesto 1103">
          <a:extLst>
            <a:ext uri="{FF2B5EF4-FFF2-40B4-BE49-F238E27FC236}">
              <a16:creationId xmlns:a16="http://schemas.microsoft.com/office/drawing/2014/main" id="{536CAF82-4E3F-4C40-9C76-7BF6A463E3E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05" name="CasellaDiTesto 1104">
          <a:extLst>
            <a:ext uri="{FF2B5EF4-FFF2-40B4-BE49-F238E27FC236}">
              <a16:creationId xmlns:a16="http://schemas.microsoft.com/office/drawing/2014/main" id="{EFE5EABC-B951-42C1-BBD2-1C6D33565EF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106" name="CasellaDiTesto 1105">
          <a:extLst>
            <a:ext uri="{FF2B5EF4-FFF2-40B4-BE49-F238E27FC236}">
              <a16:creationId xmlns:a16="http://schemas.microsoft.com/office/drawing/2014/main" id="{75DD414F-5E6E-498A-B2C7-EE37ACF9EA2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107" name="CasellaDiTesto 1106">
          <a:extLst>
            <a:ext uri="{FF2B5EF4-FFF2-40B4-BE49-F238E27FC236}">
              <a16:creationId xmlns:a16="http://schemas.microsoft.com/office/drawing/2014/main" id="{3005F639-1AC5-4E66-B850-6ABF690F199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108" name="CasellaDiTesto 1107">
          <a:extLst>
            <a:ext uri="{FF2B5EF4-FFF2-40B4-BE49-F238E27FC236}">
              <a16:creationId xmlns:a16="http://schemas.microsoft.com/office/drawing/2014/main" id="{5F1A14CD-2F86-46CD-8D0E-CBF7D3B654A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09" name="CasellaDiTesto 1108">
          <a:extLst>
            <a:ext uri="{FF2B5EF4-FFF2-40B4-BE49-F238E27FC236}">
              <a16:creationId xmlns:a16="http://schemas.microsoft.com/office/drawing/2014/main" id="{B409B2CD-7F71-4ECC-A452-18250754DD3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10" name="CasellaDiTesto 1109">
          <a:extLst>
            <a:ext uri="{FF2B5EF4-FFF2-40B4-BE49-F238E27FC236}">
              <a16:creationId xmlns:a16="http://schemas.microsoft.com/office/drawing/2014/main" id="{FFCC051A-5C92-4B37-9277-D58C7D885BE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11" name="CasellaDiTesto 1110">
          <a:extLst>
            <a:ext uri="{FF2B5EF4-FFF2-40B4-BE49-F238E27FC236}">
              <a16:creationId xmlns:a16="http://schemas.microsoft.com/office/drawing/2014/main" id="{51DD70CC-CCAC-4F4C-9DF8-5ADEE73ECD2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12" name="CasellaDiTesto 1111">
          <a:extLst>
            <a:ext uri="{FF2B5EF4-FFF2-40B4-BE49-F238E27FC236}">
              <a16:creationId xmlns:a16="http://schemas.microsoft.com/office/drawing/2014/main" id="{761A2A6F-2A6E-4149-B8DF-D10725EFCA5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13" name="CasellaDiTesto 1112">
          <a:extLst>
            <a:ext uri="{FF2B5EF4-FFF2-40B4-BE49-F238E27FC236}">
              <a16:creationId xmlns:a16="http://schemas.microsoft.com/office/drawing/2014/main" id="{8D1B7EC4-B6E5-40E6-82C4-5B784B0F956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14" name="CasellaDiTesto 1113">
          <a:extLst>
            <a:ext uri="{FF2B5EF4-FFF2-40B4-BE49-F238E27FC236}">
              <a16:creationId xmlns:a16="http://schemas.microsoft.com/office/drawing/2014/main" id="{DFC32A62-7A3E-4DE0-8EFE-C26BF57EA20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15" name="CasellaDiTesto 1114">
          <a:extLst>
            <a:ext uri="{FF2B5EF4-FFF2-40B4-BE49-F238E27FC236}">
              <a16:creationId xmlns:a16="http://schemas.microsoft.com/office/drawing/2014/main" id="{D0778F37-0259-4860-B449-1DF60F35479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16" name="CasellaDiTesto 1115">
          <a:extLst>
            <a:ext uri="{FF2B5EF4-FFF2-40B4-BE49-F238E27FC236}">
              <a16:creationId xmlns:a16="http://schemas.microsoft.com/office/drawing/2014/main" id="{BDDC6C09-9277-48C9-BAAB-33F8DCC4734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17" name="CasellaDiTesto 1116">
          <a:extLst>
            <a:ext uri="{FF2B5EF4-FFF2-40B4-BE49-F238E27FC236}">
              <a16:creationId xmlns:a16="http://schemas.microsoft.com/office/drawing/2014/main" id="{3DDFDC44-EA89-421C-9380-2470E890518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18" name="CasellaDiTesto 1117">
          <a:extLst>
            <a:ext uri="{FF2B5EF4-FFF2-40B4-BE49-F238E27FC236}">
              <a16:creationId xmlns:a16="http://schemas.microsoft.com/office/drawing/2014/main" id="{AE02EA51-6779-4B49-8307-577DFC83FFC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19" name="CasellaDiTesto 1118">
          <a:extLst>
            <a:ext uri="{FF2B5EF4-FFF2-40B4-BE49-F238E27FC236}">
              <a16:creationId xmlns:a16="http://schemas.microsoft.com/office/drawing/2014/main" id="{55319B90-3CDE-43D1-9C66-D2051F23229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0" name="CasellaDiTesto 1119">
          <a:extLst>
            <a:ext uri="{FF2B5EF4-FFF2-40B4-BE49-F238E27FC236}">
              <a16:creationId xmlns:a16="http://schemas.microsoft.com/office/drawing/2014/main" id="{44C61686-888D-4BAC-8EC4-A89323323E0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1" name="CasellaDiTesto 1120">
          <a:extLst>
            <a:ext uri="{FF2B5EF4-FFF2-40B4-BE49-F238E27FC236}">
              <a16:creationId xmlns:a16="http://schemas.microsoft.com/office/drawing/2014/main" id="{09B60257-BD32-4155-8B34-6C8FCB88576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2" name="CasellaDiTesto 1121">
          <a:extLst>
            <a:ext uri="{FF2B5EF4-FFF2-40B4-BE49-F238E27FC236}">
              <a16:creationId xmlns:a16="http://schemas.microsoft.com/office/drawing/2014/main" id="{FE50DAB0-E495-4AD3-9D67-7BFB67BB291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3" name="CasellaDiTesto 1122">
          <a:extLst>
            <a:ext uri="{FF2B5EF4-FFF2-40B4-BE49-F238E27FC236}">
              <a16:creationId xmlns:a16="http://schemas.microsoft.com/office/drawing/2014/main" id="{6E1F2A7F-3D5C-4AE7-98B1-5A7950F699C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4" name="CasellaDiTesto 1123">
          <a:extLst>
            <a:ext uri="{FF2B5EF4-FFF2-40B4-BE49-F238E27FC236}">
              <a16:creationId xmlns:a16="http://schemas.microsoft.com/office/drawing/2014/main" id="{E8B565CB-1114-4AC4-891F-3D06C8D52F7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5" name="CasellaDiTesto 1124">
          <a:extLst>
            <a:ext uri="{FF2B5EF4-FFF2-40B4-BE49-F238E27FC236}">
              <a16:creationId xmlns:a16="http://schemas.microsoft.com/office/drawing/2014/main" id="{B73856E5-C24A-4A6F-8DC5-86DEB023267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6" name="CasellaDiTesto 1125">
          <a:extLst>
            <a:ext uri="{FF2B5EF4-FFF2-40B4-BE49-F238E27FC236}">
              <a16:creationId xmlns:a16="http://schemas.microsoft.com/office/drawing/2014/main" id="{593D113C-F2E9-48FC-A356-18359914D6A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27" name="CasellaDiTesto 1126">
          <a:extLst>
            <a:ext uri="{FF2B5EF4-FFF2-40B4-BE49-F238E27FC236}">
              <a16:creationId xmlns:a16="http://schemas.microsoft.com/office/drawing/2014/main" id="{1E4555FE-3281-4D50-9A50-65311C725C5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28" name="CasellaDiTesto 1127">
          <a:extLst>
            <a:ext uri="{FF2B5EF4-FFF2-40B4-BE49-F238E27FC236}">
              <a16:creationId xmlns:a16="http://schemas.microsoft.com/office/drawing/2014/main" id="{54F2CEBC-F545-48A6-9906-0166814D7EA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29" name="CasellaDiTesto 1128">
          <a:extLst>
            <a:ext uri="{FF2B5EF4-FFF2-40B4-BE49-F238E27FC236}">
              <a16:creationId xmlns:a16="http://schemas.microsoft.com/office/drawing/2014/main" id="{391B05FA-80A5-410A-B884-159C0B6E750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0" name="CasellaDiTesto 1129">
          <a:extLst>
            <a:ext uri="{FF2B5EF4-FFF2-40B4-BE49-F238E27FC236}">
              <a16:creationId xmlns:a16="http://schemas.microsoft.com/office/drawing/2014/main" id="{72672320-8C7C-40AE-B779-EA9C47CCFC4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1" name="CasellaDiTesto 1130">
          <a:extLst>
            <a:ext uri="{FF2B5EF4-FFF2-40B4-BE49-F238E27FC236}">
              <a16:creationId xmlns:a16="http://schemas.microsoft.com/office/drawing/2014/main" id="{A697ECE3-8FAE-495F-B2F0-0EA3F7CD466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2" name="CasellaDiTesto 1131">
          <a:extLst>
            <a:ext uri="{FF2B5EF4-FFF2-40B4-BE49-F238E27FC236}">
              <a16:creationId xmlns:a16="http://schemas.microsoft.com/office/drawing/2014/main" id="{DA7E3F72-3649-4D60-AABB-DF35879F97D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3" name="CasellaDiTesto 1132">
          <a:extLst>
            <a:ext uri="{FF2B5EF4-FFF2-40B4-BE49-F238E27FC236}">
              <a16:creationId xmlns:a16="http://schemas.microsoft.com/office/drawing/2014/main" id="{520A966B-9907-4370-AA3C-DB013104425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4" name="CasellaDiTesto 1133">
          <a:extLst>
            <a:ext uri="{FF2B5EF4-FFF2-40B4-BE49-F238E27FC236}">
              <a16:creationId xmlns:a16="http://schemas.microsoft.com/office/drawing/2014/main" id="{DFA486AA-C4F2-49EA-A6A3-5D2E85849B5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5" name="CasellaDiTesto 1134">
          <a:extLst>
            <a:ext uri="{FF2B5EF4-FFF2-40B4-BE49-F238E27FC236}">
              <a16:creationId xmlns:a16="http://schemas.microsoft.com/office/drawing/2014/main" id="{C2F1FF55-55AE-488A-9291-6F366231D51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6" name="CasellaDiTesto 1135">
          <a:extLst>
            <a:ext uri="{FF2B5EF4-FFF2-40B4-BE49-F238E27FC236}">
              <a16:creationId xmlns:a16="http://schemas.microsoft.com/office/drawing/2014/main" id="{9EB0F0AC-4556-41E9-8E63-CE42DA659AD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7" name="CasellaDiTesto 1136">
          <a:extLst>
            <a:ext uri="{FF2B5EF4-FFF2-40B4-BE49-F238E27FC236}">
              <a16:creationId xmlns:a16="http://schemas.microsoft.com/office/drawing/2014/main" id="{EDE443B3-844C-4FFB-BC3D-8AB081A6FDF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8" name="CasellaDiTesto 1137">
          <a:extLst>
            <a:ext uri="{FF2B5EF4-FFF2-40B4-BE49-F238E27FC236}">
              <a16:creationId xmlns:a16="http://schemas.microsoft.com/office/drawing/2014/main" id="{D086D5B7-9DBC-4FF1-ACBA-F6B9276127F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9" name="CasellaDiTesto 1138">
          <a:extLst>
            <a:ext uri="{FF2B5EF4-FFF2-40B4-BE49-F238E27FC236}">
              <a16:creationId xmlns:a16="http://schemas.microsoft.com/office/drawing/2014/main" id="{36B9FB41-BE3A-448C-88B5-9AFD665D007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40" name="CasellaDiTesto 1139">
          <a:extLst>
            <a:ext uri="{FF2B5EF4-FFF2-40B4-BE49-F238E27FC236}">
              <a16:creationId xmlns:a16="http://schemas.microsoft.com/office/drawing/2014/main" id="{10F8E677-4FE0-4399-9D2F-1F7C6E33638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41" name="CasellaDiTesto 1140">
          <a:extLst>
            <a:ext uri="{FF2B5EF4-FFF2-40B4-BE49-F238E27FC236}">
              <a16:creationId xmlns:a16="http://schemas.microsoft.com/office/drawing/2014/main" id="{14A95ED3-8869-4200-892A-F23AC02D271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42" name="CasellaDiTesto 1141">
          <a:extLst>
            <a:ext uri="{FF2B5EF4-FFF2-40B4-BE49-F238E27FC236}">
              <a16:creationId xmlns:a16="http://schemas.microsoft.com/office/drawing/2014/main" id="{D994CDF3-DF7E-4D3B-94C0-1097DBDF28F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43" name="CasellaDiTesto 1142">
          <a:extLst>
            <a:ext uri="{FF2B5EF4-FFF2-40B4-BE49-F238E27FC236}">
              <a16:creationId xmlns:a16="http://schemas.microsoft.com/office/drawing/2014/main" id="{00A3A5C0-39B4-4E36-9212-6960E4BA2AF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44" name="CasellaDiTesto 1143">
          <a:extLst>
            <a:ext uri="{FF2B5EF4-FFF2-40B4-BE49-F238E27FC236}">
              <a16:creationId xmlns:a16="http://schemas.microsoft.com/office/drawing/2014/main" id="{EF8AC3B7-4B8A-479C-9D21-CC88F1FB918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45" name="CasellaDiTesto 1144">
          <a:extLst>
            <a:ext uri="{FF2B5EF4-FFF2-40B4-BE49-F238E27FC236}">
              <a16:creationId xmlns:a16="http://schemas.microsoft.com/office/drawing/2014/main" id="{E7D0D440-CEDC-4F2F-AECC-D42A5EBB3F2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46" name="CasellaDiTesto 1145">
          <a:extLst>
            <a:ext uri="{FF2B5EF4-FFF2-40B4-BE49-F238E27FC236}">
              <a16:creationId xmlns:a16="http://schemas.microsoft.com/office/drawing/2014/main" id="{38BBD6D3-240E-4135-A3DE-52A3BE15F6C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47" name="CasellaDiTesto 1146">
          <a:extLst>
            <a:ext uri="{FF2B5EF4-FFF2-40B4-BE49-F238E27FC236}">
              <a16:creationId xmlns:a16="http://schemas.microsoft.com/office/drawing/2014/main" id="{4CBF72B9-4D20-41AD-9A52-1514B161468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48" name="CasellaDiTesto 1147">
          <a:extLst>
            <a:ext uri="{FF2B5EF4-FFF2-40B4-BE49-F238E27FC236}">
              <a16:creationId xmlns:a16="http://schemas.microsoft.com/office/drawing/2014/main" id="{45114395-036C-4CF1-9032-5E8462B710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49" name="CasellaDiTesto 1148">
          <a:extLst>
            <a:ext uri="{FF2B5EF4-FFF2-40B4-BE49-F238E27FC236}">
              <a16:creationId xmlns:a16="http://schemas.microsoft.com/office/drawing/2014/main" id="{32FCF2CC-81A2-4B7B-9717-33B32DC0000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50" name="CasellaDiTesto 1149">
          <a:extLst>
            <a:ext uri="{FF2B5EF4-FFF2-40B4-BE49-F238E27FC236}">
              <a16:creationId xmlns:a16="http://schemas.microsoft.com/office/drawing/2014/main" id="{D0DE2FBE-7508-4CD0-91B1-222415A0A20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151" name="CasellaDiTesto 1150">
          <a:extLst>
            <a:ext uri="{FF2B5EF4-FFF2-40B4-BE49-F238E27FC236}">
              <a16:creationId xmlns:a16="http://schemas.microsoft.com/office/drawing/2014/main" id="{783DA1F0-F78F-453B-8359-5184149EA62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152" name="CasellaDiTesto 1151">
          <a:extLst>
            <a:ext uri="{FF2B5EF4-FFF2-40B4-BE49-F238E27FC236}">
              <a16:creationId xmlns:a16="http://schemas.microsoft.com/office/drawing/2014/main" id="{D01BB1BE-1664-4877-9510-B8F718E9108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153" name="CasellaDiTesto 1152">
          <a:extLst>
            <a:ext uri="{FF2B5EF4-FFF2-40B4-BE49-F238E27FC236}">
              <a16:creationId xmlns:a16="http://schemas.microsoft.com/office/drawing/2014/main" id="{586A6C05-346F-479D-86F6-DE4591B3D0C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154" name="CasellaDiTesto 1153">
          <a:extLst>
            <a:ext uri="{FF2B5EF4-FFF2-40B4-BE49-F238E27FC236}">
              <a16:creationId xmlns:a16="http://schemas.microsoft.com/office/drawing/2014/main" id="{430A1236-122D-45A7-AFB4-64D3D964BDA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155" name="CasellaDiTesto 1154">
          <a:extLst>
            <a:ext uri="{FF2B5EF4-FFF2-40B4-BE49-F238E27FC236}">
              <a16:creationId xmlns:a16="http://schemas.microsoft.com/office/drawing/2014/main" id="{019B3380-F685-4B6E-9F23-7B751C93475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156" name="CasellaDiTesto 1155">
          <a:extLst>
            <a:ext uri="{FF2B5EF4-FFF2-40B4-BE49-F238E27FC236}">
              <a16:creationId xmlns:a16="http://schemas.microsoft.com/office/drawing/2014/main" id="{5C64A72B-D0F5-4F95-B365-F69F8F4BB22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1157" name="CasellaDiTesto 1156">
          <a:extLst>
            <a:ext uri="{FF2B5EF4-FFF2-40B4-BE49-F238E27FC236}">
              <a16:creationId xmlns:a16="http://schemas.microsoft.com/office/drawing/2014/main" id="{5B8BD039-F1A6-40FA-91D3-4FCD3CD2D48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158" name="CasellaDiTesto 1157">
          <a:extLst>
            <a:ext uri="{FF2B5EF4-FFF2-40B4-BE49-F238E27FC236}">
              <a16:creationId xmlns:a16="http://schemas.microsoft.com/office/drawing/2014/main" id="{6BA512C1-082A-40CC-8A57-6567709CA81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1159" name="CasellaDiTesto 1158">
          <a:extLst>
            <a:ext uri="{FF2B5EF4-FFF2-40B4-BE49-F238E27FC236}">
              <a16:creationId xmlns:a16="http://schemas.microsoft.com/office/drawing/2014/main" id="{1A9BA35C-BD73-45AA-B7BC-B6A9BF1C6D3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160" name="CasellaDiTesto 1159">
          <a:extLst>
            <a:ext uri="{FF2B5EF4-FFF2-40B4-BE49-F238E27FC236}">
              <a16:creationId xmlns:a16="http://schemas.microsoft.com/office/drawing/2014/main" id="{FB8DC5E1-D5E3-4C15-92F1-FFE6AB21218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1161" name="CasellaDiTesto 1160">
          <a:extLst>
            <a:ext uri="{FF2B5EF4-FFF2-40B4-BE49-F238E27FC236}">
              <a16:creationId xmlns:a16="http://schemas.microsoft.com/office/drawing/2014/main" id="{73B0E78A-BB94-4773-9B3B-B8284E52D27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162" name="CasellaDiTesto 1161">
          <a:extLst>
            <a:ext uri="{FF2B5EF4-FFF2-40B4-BE49-F238E27FC236}">
              <a16:creationId xmlns:a16="http://schemas.microsoft.com/office/drawing/2014/main" id="{44165A51-E67F-4651-824C-3AF65414F5E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163" name="CasellaDiTesto 1162">
          <a:extLst>
            <a:ext uri="{FF2B5EF4-FFF2-40B4-BE49-F238E27FC236}">
              <a16:creationId xmlns:a16="http://schemas.microsoft.com/office/drawing/2014/main" id="{0615ED35-23D1-4106-912A-59EDDB2FBB6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164" name="CasellaDiTesto 1163">
          <a:extLst>
            <a:ext uri="{FF2B5EF4-FFF2-40B4-BE49-F238E27FC236}">
              <a16:creationId xmlns:a16="http://schemas.microsoft.com/office/drawing/2014/main" id="{A9F191C1-8644-42D6-BFF2-9D01CFB4125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165" name="CasellaDiTesto 1164">
          <a:extLst>
            <a:ext uri="{FF2B5EF4-FFF2-40B4-BE49-F238E27FC236}">
              <a16:creationId xmlns:a16="http://schemas.microsoft.com/office/drawing/2014/main" id="{E6211744-003D-42AA-9939-A14DC2EEB80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1166" name="CasellaDiTesto 1165">
          <a:extLst>
            <a:ext uri="{FF2B5EF4-FFF2-40B4-BE49-F238E27FC236}">
              <a16:creationId xmlns:a16="http://schemas.microsoft.com/office/drawing/2014/main" id="{3C75841E-95D7-4622-94BD-8770DB6007C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1167" name="CasellaDiTesto 1166">
          <a:extLst>
            <a:ext uri="{FF2B5EF4-FFF2-40B4-BE49-F238E27FC236}">
              <a16:creationId xmlns:a16="http://schemas.microsoft.com/office/drawing/2014/main" id="{FE1564F0-45C1-41B8-AD18-F3F89B55E4F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1168" name="CasellaDiTesto 1167">
          <a:extLst>
            <a:ext uri="{FF2B5EF4-FFF2-40B4-BE49-F238E27FC236}">
              <a16:creationId xmlns:a16="http://schemas.microsoft.com/office/drawing/2014/main" id="{0ED4FADD-D71D-44E2-962A-F79E3EEEA46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169" name="CasellaDiTesto 1168">
          <a:extLst>
            <a:ext uri="{FF2B5EF4-FFF2-40B4-BE49-F238E27FC236}">
              <a16:creationId xmlns:a16="http://schemas.microsoft.com/office/drawing/2014/main" id="{44BEC296-39B1-41DD-AA48-E6B6CB3CD40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170" name="CasellaDiTesto 1169">
          <a:extLst>
            <a:ext uri="{FF2B5EF4-FFF2-40B4-BE49-F238E27FC236}">
              <a16:creationId xmlns:a16="http://schemas.microsoft.com/office/drawing/2014/main" id="{F44B9B91-C4C2-487D-899F-4F80B8F462B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171" name="CasellaDiTesto 1170">
          <a:extLst>
            <a:ext uri="{FF2B5EF4-FFF2-40B4-BE49-F238E27FC236}">
              <a16:creationId xmlns:a16="http://schemas.microsoft.com/office/drawing/2014/main" id="{A574E351-CCF9-4252-BFF6-147D811ED74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172" name="CasellaDiTesto 1171">
          <a:extLst>
            <a:ext uri="{FF2B5EF4-FFF2-40B4-BE49-F238E27FC236}">
              <a16:creationId xmlns:a16="http://schemas.microsoft.com/office/drawing/2014/main" id="{BA4CC634-6D5C-475F-8AE5-FECE14BDA94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173" name="CasellaDiTesto 1172">
          <a:extLst>
            <a:ext uri="{FF2B5EF4-FFF2-40B4-BE49-F238E27FC236}">
              <a16:creationId xmlns:a16="http://schemas.microsoft.com/office/drawing/2014/main" id="{470680F2-AEAD-4045-8B3B-33E9EF56E03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174" name="CasellaDiTesto 1173">
          <a:extLst>
            <a:ext uri="{FF2B5EF4-FFF2-40B4-BE49-F238E27FC236}">
              <a16:creationId xmlns:a16="http://schemas.microsoft.com/office/drawing/2014/main" id="{09278CFC-314F-4903-AB23-9FE89E4012D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1175" name="CasellaDiTesto 1174">
          <a:extLst>
            <a:ext uri="{FF2B5EF4-FFF2-40B4-BE49-F238E27FC236}">
              <a16:creationId xmlns:a16="http://schemas.microsoft.com/office/drawing/2014/main" id="{3D4F09A7-7005-4D2E-BF18-376AC2D6580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1176" name="CasellaDiTesto 1175">
          <a:extLst>
            <a:ext uri="{FF2B5EF4-FFF2-40B4-BE49-F238E27FC236}">
              <a16:creationId xmlns:a16="http://schemas.microsoft.com/office/drawing/2014/main" id="{157A73B8-7740-4C24-8CAB-2CC850C4EEB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1177" name="CasellaDiTesto 1176">
          <a:extLst>
            <a:ext uri="{FF2B5EF4-FFF2-40B4-BE49-F238E27FC236}">
              <a16:creationId xmlns:a16="http://schemas.microsoft.com/office/drawing/2014/main" id="{90CEF3A1-B0E9-470F-B747-05E21B547B6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178" name="CasellaDiTesto 1177">
          <a:extLst>
            <a:ext uri="{FF2B5EF4-FFF2-40B4-BE49-F238E27FC236}">
              <a16:creationId xmlns:a16="http://schemas.microsoft.com/office/drawing/2014/main" id="{659B0F10-AA9D-4944-8A62-227EF121C9E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179" name="CasellaDiTesto 1178">
          <a:extLst>
            <a:ext uri="{FF2B5EF4-FFF2-40B4-BE49-F238E27FC236}">
              <a16:creationId xmlns:a16="http://schemas.microsoft.com/office/drawing/2014/main" id="{0250192B-6BBC-4B79-B410-46DCC5FF6EC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180" name="CasellaDiTesto 1179">
          <a:extLst>
            <a:ext uri="{FF2B5EF4-FFF2-40B4-BE49-F238E27FC236}">
              <a16:creationId xmlns:a16="http://schemas.microsoft.com/office/drawing/2014/main" id="{F7B14707-B7AC-42CE-BB39-F74F66A6CC9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181" name="CasellaDiTesto 1180">
          <a:extLst>
            <a:ext uri="{FF2B5EF4-FFF2-40B4-BE49-F238E27FC236}">
              <a16:creationId xmlns:a16="http://schemas.microsoft.com/office/drawing/2014/main" id="{7B6479D4-8704-4DFB-8807-9DF075524F6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182" name="CasellaDiTesto 1181">
          <a:extLst>
            <a:ext uri="{FF2B5EF4-FFF2-40B4-BE49-F238E27FC236}">
              <a16:creationId xmlns:a16="http://schemas.microsoft.com/office/drawing/2014/main" id="{40A7349E-8BF5-4849-98E4-FAE4E9C4084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183" name="CasellaDiTesto 1182">
          <a:extLst>
            <a:ext uri="{FF2B5EF4-FFF2-40B4-BE49-F238E27FC236}">
              <a16:creationId xmlns:a16="http://schemas.microsoft.com/office/drawing/2014/main" id="{730DFB49-FE78-4FD8-B4E8-542955CE5AF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184" name="CasellaDiTesto 1183">
          <a:extLst>
            <a:ext uri="{FF2B5EF4-FFF2-40B4-BE49-F238E27FC236}">
              <a16:creationId xmlns:a16="http://schemas.microsoft.com/office/drawing/2014/main" id="{F3315C3E-9656-4E3A-9184-4F13AC224A3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185" name="CasellaDiTesto 1184">
          <a:extLst>
            <a:ext uri="{FF2B5EF4-FFF2-40B4-BE49-F238E27FC236}">
              <a16:creationId xmlns:a16="http://schemas.microsoft.com/office/drawing/2014/main" id="{08A8DF77-92C6-495E-B4EB-1BA0C44148F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186" name="CasellaDiTesto 1185">
          <a:extLst>
            <a:ext uri="{FF2B5EF4-FFF2-40B4-BE49-F238E27FC236}">
              <a16:creationId xmlns:a16="http://schemas.microsoft.com/office/drawing/2014/main" id="{D9CC5DC0-3371-4A0C-A1F9-7F18D80402D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1187" name="CasellaDiTesto 1186">
          <a:extLst>
            <a:ext uri="{FF2B5EF4-FFF2-40B4-BE49-F238E27FC236}">
              <a16:creationId xmlns:a16="http://schemas.microsoft.com/office/drawing/2014/main" id="{CB23BA16-1BB7-4C26-8B86-B1A00231739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188" name="CasellaDiTesto 1187">
          <a:extLst>
            <a:ext uri="{FF2B5EF4-FFF2-40B4-BE49-F238E27FC236}">
              <a16:creationId xmlns:a16="http://schemas.microsoft.com/office/drawing/2014/main" id="{097260CE-ECAF-4874-AEB2-89991E40754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1189" name="CasellaDiTesto 1188">
          <a:extLst>
            <a:ext uri="{FF2B5EF4-FFF2-40B4-BE49-F238E27FC236}">
              <a16:creationId xmlns:a16="http://schemas.microsoft.com/office/drawing/2014/main" id="{5C9F83CF-64D4-48B0-B0AB-D253BDF5CF4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190" name="CasellaDiTesto 1189">
          <a:extLst>
            <a:ext uri="{FF2B5EF4-FFF2-40B4-BE49-F238E27FC236}">
              <a16:creationId xmlns:a16="http://schemas.microsoft.com/office/drawing/2014/main" id="{772EFC98-FA81-42B6-896D-F703B3ADFDA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1191" name="CasellaDiTesto 1190">
          <a:extLst>
            <a:ext uri="{FF2B5EF4-FFF2-40B4-BE49-F238E27FC236}">
              <a16:creationId xmlns:a16="http://schemas.microsoft.com/office/drawing/2014/main" id="{6FE57187-A718-4B28-A275-8038D830510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192" name="CasellaDiTesto 1191">
          <a:extLst>
            <a:ext uri="{FF2B5EF4-FFF2-40B4-BE49-F238E27FC236}">
              <a16:creationId xmlns:a16="http://schemas.microsoft.com/office/drawing/2014/main" id="{B8EE7358-7848-43EC-A330-087AEA837DE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193" name="CasellaDiTesto 1192">
          <a:extLst>
            <a:ext uri="{FF2B5EF4-FFF2-40B4-BE49-F238E27FC236}">
              <a16:creationId xmlns:a16="http://schemas.microsoft.com/office/drawing/2014/main" id="{94D7D4B1-BE17-4D86-A500-C6F4CB97299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194" name="CasellaDiTesto 1193">
          <a:extLst>
            <a:ext uri="{FF2B5EF4-FFF2-40B4-BE49-F238E27FC236}">
              <a16:creationId xmlns:a16="http://schemas.microsoft.com/office/drawing/2014/main" id="{3E1A798B-0DDB-4A2C-9F71-51590BFFD55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195" name="CasellaDiTesto 1194">
          <a:extLst>
            <a:ext uri="{FF2B5EF4-FFF2-40B4-BE49-F238E27FC236}">
              <a16:creationId xmlns:a16="http://schemas.microsoft.com/office/drawing/2014/main" id="{C739BB9D-B478-4BE7-848B-660E1B9C8A4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196" name="CasellaDiTesto 1195">
          <a:extLst>
            <a:ext uri="{FF2B5EF4-FFF2-40B4-BE49-F238E27FC236}">
              <a16:creationId xmlns:a16="http://schemas.microsoft.com/office/drawing/2014/main" id="{4FBCBD60-C7B6-4917-8DEA-1AB2E77EFB2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197" name="CasellaDiTesto 1196">
          <a:extLst>
            <a:ext uri="{FF2B5EF4-FFF2-40B4-BE49-F238E27FC236}">
              <a16:creationId xmlns:a16="http://schemas.microsoft.com/office/drawing/2014/main" id="{738A22D5-36CA-476F-817C-6CEE12234A2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198" name="CasellaDiTesto 1197">
          <a:extLst>
            <a:ext uri="{FF2B5EF4-FFF2-40B4-BE49-F238E27FC236}">
              <a16:creationId xmlns:a16="http://schemas.microsoft.com/office/drawing/2014/main" id="{13C6CC20-0FE4-4044-AF16-72216F8B6D1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199" name="CasellaDiTesto 1198">
          <a:extLst>
            <a:ext uri="{FF2B5EF4-FFF2-40B4-BE49-F238E27FC236}">
              <a16:creationId xmlns:a16="http://schemas.microsoft.com/office/drawing/2014/main" id="{F85AFA13-0B0A-460D-9C16-7E9CDE85B39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00" name="CasellaDiTesto 1199">
          <a:extLst>
            <a:ext uri="{FF2B5EF4-FFF2-40B4-BE49-F238E27FC236}">
              <a16:creationId xmlns:a16="http://schemas.microsoft.com/office/drawing/2014/main" id="{E6BE6BAE-75C8-446E-8731-A2CAB219CDA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01" name="CasellaDiTesto 1200">
          <a:extLst>
            <a:ext uri="{FF2B5EF4-FFF2-40B4-BE49-F238E27FC236}">
              <a16:creationId xmlns:a16="http://schemas.microsoft.com/office/drawing/2014/main" id="{ACC1C979-E28A-4800-8F78-0C0BBA3CC95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02" name="CasellaDiTesto 1201">
          <a:extLst>
            <a:ext uri="{FF2B5EF4-FFF2-40B4-BE49-F238E27FC236}">
              <a16:creationId xmlns:a16="http://schemas.microsoft.com/office/drawing/2014/main" id="{6111E881-CE5D-4C07-8894-A7360593127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03" name="CasellaDiTesto 1202">
          <a:extLst>
            <a:ext uri="{FF2B5EF4-FFF2-40B4-BE49-F238E27FC236}">
              <a16:creationId xmlns:a16="http://schemas.microsoft.com/office/drawing/2014/main" id="{C7001C4E-B11F-479D-91BC-E1803CEC203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04" name="CasellaDiTesto 1203">
          <a:extLst>
            <a:ext uri="{FF2B5EF4-FFF2-40B4-BE49-F238E27FC236}">
              <a16:creationId xmlns:a16="http://schemas.microsoft.com/office/drawing/2014/main" id="{422EC227-15B9-455C-A871-2D3ED6E6BD8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1205" name="CasellaDiTesto 1204">
          <a:extLst>
            <a:ext uri="{FF2B5EF4-FFF2-40B4-BE49-F238E27FC236}">
              <a16:creationId xmlns:a16="http://schemas.microsoft.com/office/drawing/2014/main" id="{0407680B-8C5E-4BBA-8769-222127F4057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1206" name="CasellaDiTesto 1205">
          <a:extLst>
            <a:ext uri="{FF2B5EF4-FFF2-40B4-BE49-F238E27FC236}">
              <a16:creationId xmlns:a16="http://schemas.microsoft.com/office/drawing/2014/main" id="{86B8C63F-4F32-43C7-B601-2AFCD1C9D99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1207" name="CasellaDiTesto 1206">
          <a:extLst>
            <a:ext uri="{FF2B5EF4-FFF2-40B4-BE49-F238E27FC236}">
              <a16:creationId xmlns:a16="http://schemas.microsoft.com/office/drawing/2014/main" id="{B9C05939-BEFB-4C46-A769-023A506935A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08" name="CasellaDiTesto 1207">
          <a:extLst>
            <a:ext uri="{FF2B5EF4-FFF2-40B4-BE49-F238E27FC236}">
              <a16:creationId xmlns:a16="http://schemas.microsoft.com/office/drawing/2014/main" id="{4F182D69-FCB9-4014-A411-EC39E9366D6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09" name="CasellaDiTesto 1208">
          <a:extLst>
            <a:ext uri="{FF2B5EF4-FFF2-40B4-BE49-F238E27FC236}">
              <a16:creationId xmlns:a16="http://schemas.microsoft.com/office/drawing/2014/main" id="{12B41612-13D3-4792-98D0-4CE729CBC66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10" name="CasellaDiTesto 1209">
          <a:extLst>
            <a:ext uri="{FF2B5EF4-FFF2-40B4-BE49-F238E27FC236}">
              <a16:creationId xmlns:a16="http://schemas.microsoft.com/office/drawing/2014/main" id="{3692D94F-DD1A-4B37-9079-66D2F019FAB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11" name="CasellaDiTesto 1210">
          <a:extLst>
            <a:ext uri="{FF2B5EF4-FFF2-40B4-BE49-F238E27FC236}">
              <a16:creationId xmlns:a16="http://schemas.microsoft.com/office/drawing/2014/main" id="{AF6CB204-0E2B-4982-BB73-728E1B746CB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12" name="CasellaDiTesto 1211">
          <a:extLst>
            <a:ext uri="{FF2B5EF4-FFF2-40B4-BE49-F238E27FC236}">
              <a16:creationId xmlns:a16="http://schemas.microsoft.com/office/drawing/2014/main" id="{31A96339-D7A7-4E2D-8FA9-87708CC36CE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13" name="CasellaDiTesto 1212">
          <a:extLst>
            <a:ext uri="{FF2B5EF4-FFF2-40B4-BE49-F238E27FC236}">
              <a16:creationId xmlns:a16="http://schemas.microsoft.com/office/drawing/2014/main" id="{F7DE683C-7A3E-412A-BD01-83AF60FCBE3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214" name="CasellaDiTesto 1213">
          <a:extLst>
            <a:ext uri="{FF2B5EF4-FFF2-40B4-BE49-F238E27FC236}">
              <a16:creationId xmlns:a16="http://schemas.microsoft.com/office/drawing/2014/main" id="{678DCF03-9C95-4EC2-8F18-1F4C6A6DD1D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215" name="CasellaDiTesto 1214">
          <a:extLst>
            <a:ext uri="{FF2B5EF4-FFF2-40B4-BE49-F238E27FC236}">
              <a16:creationId xmlns:a16="http://schemas.microsoft.com/office/drawing/2014/main" id="{A4CED5B5-B671-4197-8D23-52AF20F8BD7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216" name="CasellaDiTesto 1215">
          <a:extLst>
            <a:ext uri="{FF2B5EF4-FFF2-40B4-BE49-F238E27FC236}">
              <a16:creationId xmlns:a16="http://schemas.microsoft.com/office/drawing/2014/main" id="{FD065E0A-CC1A-44D4-A4D8-87758C03A11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217" name="CasellaDiTesto 1216">
          <a:extLst>
            <a:ext uri="{FF2B5EF4-FFF2-40B4-BE49-F238E27FC236}">
              <a16:creationId xmlns:a16="http://schemas.microsoft.com/office/drawing/2014/main" id="{178936E6-001B-408B-829E-D6C90DD1891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18" name="CasellaDiTesto 1217">
          <a:extLst>
            <a:ext uri="{FF2B5EF4-FFF2-40B4-BE49-F238E27FC236}">
              <a16:creationId xmlns:a16="http://schemas.microsoft.com/office/drawing/2014/main" id="{942AA721-ECE0-4B99-A0F4-F69F5F9FCA7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219" name="CasellaDiTesto 1218">
          <a:extLst>
            <a:ext uri="{FF2B5EF4-FFF2-40B4-BE49-F238E27FC236}">
              <a16:creationId xmlns:a16="http://schemas.microsoft.com/office/drawing/2014/main" id="{91A1DF9F-1E87-4AD1-A3DC-B1CEC1AFD33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20" name="CasellaDiTesto 1219">
          <a:extLst>
            <a:ext uri="{FF2B5EF4-FFF2-40B4-BE49-F238E27FC236}">
              <a16:creationId xmlns:a16="http://schemas.microsoft.com/office/drawing/2014/main" id="{9EF88C5E-F1B1-44BF-A3C1-E532AE9EF39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221" name="CasellaDiTesto 1220">
          <a:extLst>
            <a:ext uri="{FF2B5EF4-FFF2-40B4-BE49-F238E27FC236}">
              <a16:creationId xmlns:a16="http://schemas.microsoft.com/office/drawing/2014/main" id="{0361C05B-7317-4FFE-97E1-4202334DF9D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22" name="CasellaDiTesto 1221">
          <a:extLst>
            <a:ext uri="{FF2B5EF4-FFF2-40B4-BE49-F238E27FC236}">
              <a16:creationId xmlns:a16="http://schemas.microsoft.com/office/drawing/2014/main" id="{3CEE1FF1-887A-4C95-A540-3464BA5204A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23" name="CasellaDiTesto 1222">
          <a:extLst>
            <a:ext uri="{FF2B5EF4-FFF2-40B4-BE49-F238E27FC236}">
              <a16:creationId xmlns:a16="http://schemas.microsoft.com/office/drawing/2014/main" id="{A5D2F3A1-CC0A-4093-89C7-3F113C344F8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24" name="CasellaDiTesto 1223">
          <a:extLst>
            <a:ext uri="{FF2B5EF4-FFF2-40B4-BE49-F238E27FC236}">
              <a16:creationId xmlns:a16="http://schemas.microsoft.com/office/drawing/2014/main" id="{30B801A3-1A6C-4662-9DF1-DFCCEE7A4B6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25" name="CasellaDiTesto 1224">
          <a:extLst>
            <a:ext uri="{FF2B5EF4-FFF2-40B4-BE49-F238E27FC236}">
              <a16:creationId xmlns:a16="http://schemas.microsoft.com/office/drawing/2014/main" id="{55F9DE22-6CBD-48CA-9B4C-FC9878C6892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226" name="CasellaDiTesto 1225">
          <a:extLst>
            <a:ext uri="{FF2B5EF4-FFF2-40B4-BE49-F238E27FC236}">
              <a16:creationId xmlns:a16="http://schemas.microsoft.com/office/drawing/2014/main" id="{17C881E2-427E-45D7-9161-FFB3957B623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227" name="CasellaDiTesto 1226">
          <a:extLst>
            <a:ext uri="{FF2B5EF4-FFF2-40B4-BE49-F238E27FC236}">
              <a16:creationId xmlns:a16="http://schemas.microsoft.com/office/drawing/2014/main" id="{8F4A0639-9AAA-449E-8624-72E19429D8A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228" name="CasellaDiTesto 1227">
          <a:extLst>
            <a:ext uri="{FF2B5EF4-FFF2-40B4-BE49-F238E27FC236}">
              <a16:creationId xmlns:a16="http://schemas.microsoft.com/office/drawing/2014/main" id="{FBBB49B6-ED97-4463-ABD8-15F12118B81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229" name="CasellaDiTesto 1228">
          <a:extLst>
            <a:ext uri="{FF2B5EF4-FFF2-40B4-BE49-F238E27FC236}">
              <a16:creationId xmlns:a16="http://schemas.microsoft.com/office/drawing/2014/main" id="{14DD1389-96F6-4838-8590-49F21268BEF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230" name="CasellaDiTesto 1229">
          <a:extLst>
            <a:ext uri="{FF2B5EF4-FFF2-40B4-BE49-F238E27FC236}">
              <a16:creationId xmlns:a16="http://schemas.microsoft.com/office/drawing/2014/main" id="{DAF9687F-4E4B-4951-90A2-AEF82A8BB91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231" name="CasellaDiTesto 1230">
          <a:extLst>
            <a:ext uri="{FF2B5EF4-FFF2-40B4-BE49-F238E27FC236}">
              <a16:creationId xmlns:a16="http://schemas.microsoft.com/office/drawing/2014/main" id="{747E586C-AAED-438E-9EFB-2A93722B8EC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232" name="CasellaDiTesto 1231">
          <a:extLst>
            <a:ext uri="{FF2B5EF4-FFF2-40B4-BE49-F238E27FC236}">
              <a16:creationId xmlns:a16="http://schemas.microsoft.com/office/drawing/2014/main" id="{E4016A93-7C3C-485F-AD0C-BADEDE9F53C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233" name="CasellaDiTesto 1232">
          <a:extLst>
            <a:ext uri="{FF2B5EF4-FFF2-40B4-BE49-F238E27FC236}">
              <a16:creationId xmlns:a16="http://schemas.microsoft.com/office/drawing/2014/main" id="{457EE195-690D-442C-8C84-0BEECFBB147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234" name="CasellaDiTesto 1233">
          <a:extLst>
            <a:ext uri="{FF2B5EF4-FFF2-40B4-BE49-F238E27FC236}">
              <a16:creationId xmlns:a16="http://schemas.microsoft.com/office/drawing/2014/main" id="{527F3704-8A9C-46D3-9BDB-B659539C82E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1235" name="CasellaDiTesto 1234">
          <a:extLst>
            <a:ext uri="{FF2B5EF4-FFF2-40B4-BE49-F238E27FC236}">
              <a16:creationId xmlns:a16="http://schemas.microsoft.com/office/drawing/2014/main" id="{8789B50C-522F-416B-8435-96511B23E5E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1236" name="CasellaDiTesto 1235">
          <a:extLst>
            <a:ext uri="{FF2B5EF4-FFF2-40B4-BE49-F238E27FC236}">
              <a16:creationId xmlns:a16="http://schemas.microsoft.com/office/drawing/2014/main" id="{33269F66-BCE4-4921-9E63-96B0242351B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1237" name="CasellaDiTesto 1236">
          <a:extLst>
            <a:ext uri="{FF2B5EF4-FFF2-40B4-BE49-F238E27FC236}">
              <a16:creationId xmlns:a16="http://schemas.microsoft.com/office/drawing/2014/main" id="{99924A3B-0DE7-4004-BFB8-A1CD7E1B36E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38" name="CasellaDiTesto 1237">
          <a:extLst>
            <a:ext uri="{FF2B5EF4-FFF2-40B4-BE49-F238E27FC236}">
              <a16:creationId xmlns:a16="http://schemas.microsoft.com/office/drawing/2014/main" id="{1B5ADB9E-E88D-4030-B758-E70F2AE3425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39" name="CasellaDiTesto 1238">
          <a:extLst>
            <a:ext uri="{FF2B5EF4-FFF2-40B4-BE49-F238E27FC236}">
              <a16:creationId xmlns:a16="http://schemas.microsoft.com/office/drawing/2014/main" id="{931267ED-F79C-4E1D-AF9F-AE55EBC9CA4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40" name="CasellaDiTesto 1239">
          <a:extLst>
            <a:ext uri="{FF2B5EF4-FFF2-40B4-BE49-F238E27FC236}">
              <a16:creationId xmlns:a16="http://schemas.microsoft.com/office/drawing/2014/main" id="{09267021-2CD3-4133-A852-611BE1763B6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41" name="CasellaDiTesto 1240">
          <a:extLst>
            <a:ext uri="{FF2B5EF4-FFF2-40B4-BE49-F238E27FC236}">
              <a16:creationId xmlns:a16="http://schemas.microsoft.com/office/drawing/2014/main" id="{F8472323-4A75-457B-BF23-2F56A561646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42" name="CasellaDiTesto 1241">
          <a:extLst>
            <a:ext uri="{FF2B5EF4-FFF2-40B4-BE49-F238E27FC236}">
              <a16:creationId xmlns:a16="http://schemas.microsoft.com/office/drawing/2014/main" id="{7CF1C599-5E7D-4A28-BFBE-4C65277FEAC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43" name="CasellaDiTesto 1242">
          <a:extLst>
            <a:ext uri="{FF2B5EF4-FFF2-40B4-BE49-F238E27FC236}">
              <a16:creationId xmlns:a16="http://schemas.microsoft.com/office/drawing/2014/main" id="{DEE02DC1-ADFC-488D-985A-FD4CBDFFA15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44" name="CasellaDiTesto 1243">
          <a:extLst>
            <a:ext uri="{FF2B5EF4-FFF2-40B4-BE49-F238E27FC236}">
              <a16:creationId xmlns:a16="http://schemas.microsoft.com/office/drawing/2014/main" id="{6B2B12C8-81DA-46C0-8126-F748D558D0F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45" name="CasellaDiTesto 1244">
          <a:extLst>
            <a:ext uri="{FF2B5EF4-FFF2-40B4-BE49-F238E27FC236}">
              <a16:creationId xmlns:a16="http://schemas.microsoft.com/office/drawing/2014/main" id="{E18B90E0-235A-4F2E-B700-75DCB9322D3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46" name="CasellaDiTesto 1245">
          <a:extLst>
            <a:ext uri="{FF2B5EF4-FFF2-40B4-BE49-F238E27FC236}">
              <a16:creationId xmlns:a16="http://schemas.microsoft.com/office/drawing/2014/main" id="{C12A52E4-244F-4BBC-B101-CE61CD4F4C0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47" name="CasellaDiTesto 1246">
          <a:extLst>
            <a:ext uri="{FF2B5EF4-FFF2-40B4-BE49-F238E27FC236}">
              <a16:creationId xmlns:a16="http://schemas.microsoft.com/office/drawing/2014/main" id="{BF2D67D5-C474-4551-80F1-721E6DA4A09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48" name="CasellaDiTesto 1247">
          <a:extLst>
            <a:ext uri="{FF2B5EF4-FFF2-40B4-BE49-F238E27FC236}">
              <a16:creationId xmlns:a16="http://schemas.microsoft.com/office/drawing/2014/main" id="{A7EAEC2E-E895-4E8A-984D-CC049F6B385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49" name="CasellaDiTesto 1248">
          <a:extLst>
            <a:ext uri="{FF2B5EF4-FFF2-40B4-BE49-F238E27FC236}">
              <a16:creationId xmlns:a16="http://schemas.microsoft.com/office/drawing/2014/main" id="{9A0262BD-4554-4FC9-8A67-0315BBECACA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250" name="CasellaDiTesto 1249">
          <a:extLst>
            <a:ext uri="{FF2B5EF4-FFF2-40B4-BE49-F238E27FC236}">
              <a16:creationId xmlns:a16="http://schemas.microsoft.com/office/drawing/2014/main" id="{E0513A31-476F-4295-AA85-8FDCC2EE6C9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251" name="CasellaDiTesto 1250">
          <a:extLst>
            <a:ext uri="{FF2B5EF4-FFF2-40B4-BE49-F238E27FC236}">
              <a16:creationId xmlns:a16="http://schemas.microsoft.com/office/drawing/2014/main" id="{32135595-519C-438B-9D23-40A4DC17FA2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252" name="CasellaDiTesto 1251">
          <a:extLst>
            <a:ext uri="{FF2B5EF4-FFF2-40B4-BE49-F238E27FC236}">
              <a16:creationId xmlns:a16="http://schemas.microsoft.com/office/drawing/2014/main" id="{0A45A999-5382-4EB4-91F4-400F7693E97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253" name="CasellaDiTesto 1252">
          <a:extLst>
            <a:ext uri="{FF2B5EF4-FFF2-40B4-BE49-F238E27FC236}">
              <a16:creationId xmlns:a16="http://schemas.microsoft.com/office/drawing/2014/main" id="{2D13E709-1EC1-4135-B738-F6E3F1E9D6F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254" name="CasellaDiTesto 1253">
          <a:extLst>
            <a:ext uri="{FF2B5EF4-FFF2-40B4-BE49-F238E27FC236}">
              <a16:creationId xmlns:a16="http://schemas.microsoft.com/office/drawing/2014/main" id="{84506C62-102B-49FA-A813-2D09E9F01CC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255" name="CasellaDiTesto 1254">
          <a:extLst>
            <a:ext uri="{FF2B5EF4-FFF2-40B4-BE49-F238E27FC236}">
              <a16:creationId xmlns:a16="http://schemas.microsoft.com/office/drawing/2014/main" id="{59B58F40-6C44-4D80-AA81-686C064D155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256" name="CasellaDiTesto 1255">
          <a:extLst>
            <a:ext uri="{FF2B5EF4-FFF2-40B4-BE49-F238E27FC236}">
              <a16:creationId xmlns:a16="http://schemas.microsoft.com/office/drawing/2014/main" id="{66151E24-5BD4-4458-A655-73E0F201858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257" name="CasellaDiTesto 1256">
          <a:extLst>
            <a:ext uri="{FF2B5EF4-FFF2-40B4-BE49-F238E27FC236}">
              <a16:creationId xmlns:a16="http://schemas.microsoft.com/office/drawing/2014/main" id="{CD70E290-ABB8-47FD-B842-D78A6602917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258" name="CasellaDiTesto 1257">
          <a:extLst>
            <a:ext uri="{FF2B5EF4-FFF2-40B4-BE49-F238E27FC236}">
              <a16:creationId xmlns:a16="http://schemas.microsoft.com/office/drawing/2014/main" id="{79F105B4-6BE4-4A0A-8EDA-EE3FE135306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259" name="CasellaDiTesto 1258">
          <a:extLst>
            <a:ext uri="{FF2B5EF4-FFF2-40B4-BE49-F238E27FC236}">
              <a16:creationId xmlns:a16="http://schemas.microsoft.com/office/drawing/2014/main" id="{B4E9D901-F060-4C2C-BF17-CA1B6B922B1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260" name="CasellaDiTesto 1259">
          <a:extLst>
            <a:ext uri="{FF2B5EF4-FFF2-40B4-BE49-F238E27FC236}">
              <a16:creationId xmlns:a16="http://schemas.microsoft.com/office/drawing/2014/main" id="{747BB6EC-6ACD-4C2C-919E-7C4EE4A6C10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261" name="CasellaDiTesto 1260">
          <a:extLst>
            <a:ext uri="{FF2B5EF4-FFF2-40B4-BE49-F238E27FC236}">
              <a16:creationId xmlns:a16="http://schemas.microsoft.com/office/drawing/2014/main" id="{12509163-220A-43CA-B94E-28CE3788520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62" name="CasellaDiTesto 1261">
          <a:extLst>
            <a:ext uri="{FF2B5EF4-FFF2-40B4-BE49-F238E27FC236}">
              <a16:creationId xmlns:a16="http://schemas.microsoft.com/office/drawing/2014/main" id="{2C2C73C5-F3F2-4D59-96C6-77A0A72BD33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63" name="CasellaDiTesto 1262">
          <a:extLst>
            <a:ext uri="{FF2B5EF4-FFF2-40B4-BE49-F238E27FC236}">
              <a16:creationId xmlns:a16="http://schemas.microsoft.com/office/drawing/2014/main" id="{FB36BE98-4B34-446C-BD32-1BC9A41C518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64" name="CasellaDiTesto 1263">
          <a:extLst>
            <a:ext uri="{FF2B5EF4-FFF2-40B4-BE49-F238E27FC236}">
              <a16:creationId xmlns:a16="http://schemas.microsoft.com/office/drawing/2014/main" id="{42FC9F40-EF36-4E9A-92C4-86A8978566A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65" name="CasellaDiTesto 1264">
          <a:extLst>
            <a:ext uri="{FF2B5EF4-FFF2-40B4-BE49-F238E27FC236}">
              <a16:creationId xmlns:a16="http://schemas.microsoft.com/office/drawing/2014/main" id="{2F5BA474-E6BA-428B-B6AF-DD3CF092EC0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66" name="CasellaDiTesto 1265">
          <a:extLst>
            <a:ext uri="{FF2B5EF4-FFF2-40B4-BE49-F238E27FC236}">
              <a16:creationId xmlns:a16="http://schemas.microsoft.com/office/drawing/2014/main" id="{73737DA8-4C11-4071-B63F-85605B6FDE2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67" name="CasellaDiTesto 1266">
          <a:extLst>
            <a:ext uri="{FF2B5EF4-FFF2-40B4-BE49-F238E27FC236}">
              <a16:creationId xmlns:a16="http://schemas.microsoft.com/office/drawing/2014/main" id="{ECB4997F-8AF3-44C3-B3AF-5D22BFB8746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268" name="CasellaDiTesto 1267">
          <a:extLst>
            <a:ext uri="{FF2B5EF4-FFF2-40B4-BE49-F238E27FC236}">
              <a16:creationId xmlns:a16="http://schemas.microsoft.com/office/drawing/2014/main" id="{8B5DBA90-F784-45C9-95C1-EA703C6636E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269" name="CasellaDiTesto 1268">
          <a:extLst>
            <a:ext uri="{FF2B5EF4-FFF2-40B4-BE49-F238E27FC236}">
              <a16:creationId xmlns:a16="http://schemas.microsoft.com/office/drawing/2014/main" id="{55001B75-17F4-48AB-B1D6-99CCDAC559E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270" name="CasellaDiTesto 1269">
          <a:extLst>
            <a:ext uri="{FF2B5EF4-FFF2-40B4-BE49-F238E27FC236}">
              <a16:creationId xmlns:a16="http://schemas.microsoft.com/office/drawing/2014/main" id="{36122EDA-5E1E-44B6-93E6-2BBD13AFF7D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71" name="CasellaDiTesto 1270">
          <a:extLst>
            <a:ext uri="{FF2B5EF4-FFF2-40B4-BE49-F238E27FC236}">
              <a16:creationId xmlns:a16="http://schemas.microsoft.com/office/drawing/2014/main" id="{184B91ED-E193-484A-80CC-F988D89C79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72" name="CasellaDiTesto 1271">
          <a:extLst>
            <a:ext uri="{FF2B5EF4-FFF2-40B4-BE49-F238E27FC236}">
              <a16:creationId xmlns:a16="http://schemas.microsoft.com/office/drawing/2014/main" id="{2F271743-166B-4071-9D04-70C909C07A9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73" name="CasellaDiTesto 1272">
          <a:extLst>
            <a:ext uri="{FF2B5EF4-FFF2-40B4-BE49-F238E27FC236}">
              <a16:creationId xmlns:a16="http://schemas.microsoft.com/office/drawing/2014/main" id="{7EB8DD21-81A6-4553-923C-83537F85C37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74" name="CasellaDiTesto 1273">
          <a:extLst>
            <a:ext uri="{FF2B5EF4-FFF2-40B4-BE49-F238E27FC236}">
              <a16:creationId xmlns:a16="http://schemas.microsoft.com/office/drawing/2014/main" id="{C8A749FD-1666-4A59-A4EB-8FA16CDC6FF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75" name="CasellaDiTesto 1274">
          <a:extLst>
            <a:ext uri="{FF2B5EF4-FFF2-40B4-BE49-F238E27FC236}">
              <a16:creationId xmlns:a16="http://schemas.microsoft.com/office/drawing/2014/main" id="{692F58B4-A8BD-4C0A-B0F1-2DEA07A1891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76" name="CasellaDiTesto 1275">
          <a:extLst>
            <a:ext uri="{FF2B5EF4-FFF2-40B4-BE49-F238E27FC236}">
              <a16:creationId xmlns:a16="http://schemas.microsoft.com/office/drawing/2014/main" id="{C0AF2830-C5C6-40EC-BED2-FD8B4A05FD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77" name="CasellaDiTesto 1276">
          <a:extLst>
            <a:ext uri="{FF2B5EF4-FFF2-40B4-BE49-F238E27FC236}">
              <a16:creationId xmlns:a16="http://schemas.microsoft.com/office/drawing/2014/main" id="{DF3CBCF1-904C-4841-9519-6DB780EDCE2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78" name="CasellaDiTesto 1277">
          <a:extLst>
            <a:ext uri="{FF2B5EF4-FFF2-40B4-BE49-F238E27FC236}">
              <a16:creationId xmlns:a16="http://schemas.microsoft.com/office/drawing/2014/main" id="{5C4FC6AF-03F2-45C0-B49B-83B0C872956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79" name="CasellaDiTesto 1278">
          <a:extLst>
            <a:ext uri="{FF2B5EF4-FFF2-40B4-BE49-F238E27FC236}">
              <a16:creationId xmlns:a16="http://schemas.microsoft.com/office/drawing/2014/main" id="{7E12F2CE-A868-4B24-8D1E-3CCABB56086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280" name="CasellaDiTesto 1279">
          <a:extLst>
            <a:ext uri="{FF2B5EF4-FFF2-40B4-BE49-F238E27FC236}">
              <a16:creationId xmlns:a16="http://schemas.microsoft.com/office/drawing/2014/main" id="{FF9CAD24-1255-4166-9D96-31C561DD84D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281" name="CasellaDiTesto 1280">
          <a:extLst>
            <a:ext uri="{FF2B5EF4-FFF2-40B4-BE49-F238E27FC236}">
              <a16:creationId xmlns:a16="http://schemas.microsoft.com/office/drawing/2014/main" id="{F589B148-FE35-49FF-8A79-70EA2E96DC1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282" name="CasellaDiTesto 1281">
          <a:extLst>
            <a:ext uri="{FF2B5EF4-FFF2-40B4-BE49-F238E27FC236}">
              <a16:creationId xmlns:a16="http://schemas.microsoft.com/office/drawing/2014/main" id="{D19A0963-AFFB-4BBF-B55B-C551D5B41F0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83" name="CasellaDiTesto 1282">
          <a:extLst>
            <a:ext uri="{FF2B5EF4-FFF2-40B4-BE49-F238E27FC236}">
              <a16:creationId xmlns:a16="http://schemas.microsoft.com/office/drawing/2014/main" id="{29A26419-4D0C-480E-9316-1AF7116E480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84" name="CasellaDiTesto 1283">
          <a:extLst>
            <a:ext uri="{FF2B5EF4-FFF2-40B4-BE49-F238E27FC236}">
              <a16:creationId xmlns:a16="http://schemas.microsoft.com/office/drawing/2014/main" id="{B0DDA506-2386-4BC0-86A4-919C60C8B96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85" name="CasellaDiTesto 1284">
          <a:extLst>
            <a:ext uri="{FF2B5EF4-FFF2-40B4-BE49-F238E27FC236}">
              <a16:creationId xmlns:a16="http://schemas.microsoft.com/office/drawing/2014/main" id="{466222CE-0689-4988-B21A-D173BE31F91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286" name="CasellaDiTesto 1285">
          <a:extLst>
            <a:ext uri="{FF2B5EF4-FFF2-40B4-BE49-F238E27FC236}">
              <a16:creationId xmlns:a16="http://schemas.microsoft.com/office/drawing/2014/main" id="{90AF2845-89B9-40C2-865B-D0AB8EC71D2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287" name="CasellaDiTesto 1286">
          <a:extLst>
            <a:ext uri="{FF2B5EF4-FFF2-40B4-BE49-F238E27FC236}">
              <a16:creationId xmlns:a16="http://schemas.microsoft.com/office/drawing/2014/main" id="{FC959D3B-1FD3-4C05-9C43-CD5009C776E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288" name="CasellaDiTesto 1287">
          <a:extLst>
            <a:ext uri="{FF2B5EF4-FFF2-40B4-BE49-F238E27FC236}">
              <a16:creationId xmlns:a16="http://schemas.microsoft.com/office/drawing/2014/main" id="{6A9C7E90-9597-452E-BAA3-A69C36DFA16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289" name="CasellaDiTesto 1288">
          <a:extLst>
            <a:ext uri="{FF2B5EF4-FFF2-40B4-BE49-F238E27FC236}">
              <a16:creationId xmlns:a16="http://schemas.microsoft.com/office/drawing/2014/main" id="{80806F71-6352-4346-83C7-589F21A00A8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290" name="CasellaDiTesto 1289">
          <a:extLst>
            <a:ext uri="{FF2B5EF4-FFF2-40B4-BE49-F238E27FC236}">
              <a16:creationId xmlns:a16="http://schemas.microsoft.com/office/drawing/2014/main" id="{0ABC9B34-2B93-4F6D-ABA6-2AF498E863C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291" name="CasellaDiTesto 1290">
          <a:extLst>
            <a:ext uri="{FF2B5EF4-FFF2-40B4-BE49-F238E27FC236}">
              <a16:creationId xmlns:a16="http://schemas.microsoft.com/office/drawing/2014/main" id="{4470A445-0311-4C49-89C1-4B42F3E55B3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1292" name="CasellaDiTesto 1291">
          <a:extLst>
            <a:ext uri="{FF2B5EF4-FFF2-40B4-BE49-F238E27FC236}">
              <a16:creationId xmlns:a16="http://schemas.microsoft.com/office/drawing/2014/main" id="{74154CE7-BB21-4255-B108-AABC08C6266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1293" name="CasellaDiTesto 1292">
          <a:extLst>
            <a:ext uri="{FF2B5EF4-FFF2-40B4-BE49-F238E27FC236}">
              <a16:creationId xmlns:a16="http://schemas.microsoft.com/office/drawing/2014/main" id="{69888301-F16C-4692-9EDD-50AE5EB222E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1294" name="CasellaDiTesto 1293">
          <a:extLst>
            <a:ext uri="{FF2B5EF4-FFF2-40B4-BE49-F238E27FC236}">
              <a16:creationId xmlns:a16="http://schemas.microsoft.com/office/drawing/2014/main" id="{15A735FE-CFD9-4354-A71D-C9C84E717B4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1295" name="CasellaDiTesto 1294">
          <a:extLst>
            <a:ext uri="{FF2B5EF4-FFF2-40B4-BE49-F238E27FC236}">
              <a16:creationId xmlns:a16="http://schemas.microsoft.com/office/drawing/2014/main" id="{7E8A4963-9B2E-4D8E-99F9-5E0A1E8AB5F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1296" name="CasellaDiTesto 1295">
          <a:extLst>
            <a:ext uri="{FF2B5EF4-FFF2-40B4-BE49-F238E27FC236}">
              <a16:creationId xmlns:a16="http://schemas.microsoft.com/office/drawing/2014/main" id="{0F6A8F40-32F0-4799-BC67-ED2442B65EA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1297" name="CasellaDiTesto 1296">
          <a:extLst>
            <a:ext uri="{FF2B5EF4-FFF2-40B4-BE49-F238E27FC236}">
              <a16:creationId xmlns:a16="http://schemas.microsoft.com/office/drawing/2014/main" id="{A28ED440-0E64-49AF-89EA-AC665843311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98" name="CasellaDiTesto 1297">
          <a:extLst>
            <a:ext uri="{FF2B5EF4-FFF2-40B4-BE49-F238E27FC236}">
              <a16:creationId xmlns:a16="http://schemas.microsoft.com/office/drawing/2014/main" id="{0212D551-FD86-4DFA-97B2-B29DDA41F94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99" name="CasellaDiTesto 1298">
          <a:extLst>
            <a:ext uri="{FF2B5EF4-FFF2-40B4-BE49-F238E27FC236}">
              <a16:creationId xmlns:a16="http://schemas.microsoft.com/office/drawing/2014/main" id="{5F71A7A6-F5B3-43F3-BCFF-6509B32D66F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00" name="CasellaDiTesto 1299">
          <a:extLst>
            <a:ext uri="{FF2B5EF4-FFF2-40B4-BE49-F238E27FC236}">
              <a16:creationId xmlns:a16="http://schemas.microsoft.com/office/drawing/2014/main" id="{D478132F-BA80-46F9-9B89-7DE99C15996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301" name="CasellaDiTesto 1300">
          <a:extLst>
            <a:ext uri="{FF2B5EF4-FFF2-40B4-BE49-F238E27FC236}">
              <a16:creationId xmlns:a16="http://schemas.microsoft.com/office/drawing/2014/main" id="{5D56D7B9-820F-43D1-B305-FBB1D22ED76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302" name="CasellaDiTesto 1301">
          <a:extLst>
            <a:ext uri="{FF2B5EF4-FFF2-40B4-BE49-F238E27FC236}">
              <a16:creationId xmlns:a16="http://schemas.microsoft.com/office/drawing/2014/main" id="{CD398FB8-40C1-41DE-B3FC-225BC3A2BBD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303" name="CasellaDiTesto 1302">
          <a:extLst>
            <a:ext uri="{FF2B5EF4-FFF2-40B4-BE49-F238E27FC236}">
              <a16:creationId xmlns:a16="http://schemas.microsoft.com/office/drawing/2014/main" id="{6FBE100B-B210-453E-82E3-DAC11DE6200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04" name="CasellaDiTesto 1303">
          <a:extLst>
            <a:ext uri="{FF2B5EF4-FFF2-40B4-BE49-F238E27FC236}">
              <a16:creationId xmlns:a16="http://schemas.microsoft.com/office/drawing/2014/main" id="{F1FFE2F0-F49C-4E37-B0C1-0C0AA317BF2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05" name="CasellaDiTesto 1304">
          <a:extLst>
            <a:ext uri="{FF2B5EF4-FFF2-40B4-BE49-F238E27FC236}">
              <a16:creationId xmlns:a16="http://schemas.microsoft.com/office/drawing/2014/main" id="{E9932751-197B-453A-99C0-BD2AAAA3625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06" name="CasellaDiTesto 1305">
          <a:extLst>
            <a:ext uri="{FF2B5EF4-FFF2-40B4-BE49-F238E27FC236}">
              <a16:creationId xmlns:a16="http://schemas.microsoft.com/office/drawing/2014/main" id="{A37BB33A-72F3-427B-917F-E0B2723DF08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07" name="CasellaDiTesto 1306">
          <a:extLst>
            <a:ext uri="{FF2B5EF4-FFF2-40B4-BE49-F238E27FC236}">
              <a16:creationId xmlns:a16="http://schemas.microsoft.com/office/drawing/2014/main" id="{31A9CAF3-8CBE-434E-9EDE-F1A06E4AF52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08" name="CasellaDiTesto 1307">
          <a:extLst>
            <a:ext uri="{FF2B5EF4-FFF2-40B4-BE49-F238E27FC236}">
              <a16:creationId xmlns:a16="http://schemas.microsoft.com/office/drawing/2014/main" id="{0A3AB197-1B71-4186-B89F-591C5B07116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09" name="CasellaDiTesto 1308">
          <a:extLst>
            <a:ext uri="{FF2B5EF4-FFF2-40B4-BE49-F238E27FC236}">
              <a16:creationId xmlns:a16="http://schemas.microsoft.com/office/drawing/2014/main" id="{71E97F7C-3D82-4F6A-A534-19B1D861B76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10" name="CasellaDiTesto 1309">
          <a:extLst>
            <a:ext uri="{FF2B5EF4-FFF2-40B4-BE49-F238E27FC236}">
              <a16:creationId xmlns:a16="http://schemas.microsoft.com/office/drawing/2014/main" id="{5FD1B675-DFA2-4333-9268-F946E2BFDF8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11" name="CasellaDiTesto 1310">
          <a:extLst>
            <a:ext uri="{FF2B5EF4-FFF2-40B4-BE49-F238E27FC236}">
              <a16:creationId xmlns:a16="http://schemas.microsoft.com/office/drawing/2014/main" id="{F3E13EA6-D6AA-4AF4-9376-B0772953696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12" name="CasellaDiTesto 1311">
          <a:extLst>
            <a:ext uri="{FF2B5EF4-FFF2-40B4-BE49-F238E27FC236}">
              <a16:creationId xmlns:a16="http://schemas.microsoft.com/office/drawing/2014/main" id="{47BAA13A-680C-40B5-8C30-DD02A3E9558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13" name="CasellaDiTesto 1312">
          <a:extLst>
            <a:ext uri="{FF2B5EF4-FFF2-40B4-BE49-F238E27FC236}">
              <a16:creationId xmlns:a16="http://schemas.microsoft.com/office/drawing/2014/main" id="{6A70CD66-8799-4B15-A616-F4D0120AF08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14" name="CasellaDiTesto 1313">
          <a:extLst>
            <a:ext uri="{FF2B5EF4-FFF2-40B4-BE49-F238E27FC236}">
              <a16:creationId xmlns:a16="http://schemas.microsoft.com/office/drawing/2014/main" id="{76F86143-5E33-4014-ADA5-E50A2A1063F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15" name="CasellaDiTesto 1314">
          <a:extLst>
            <a:ext uri="{FF2B5EF4-FFF2-40B4-BE49-F238E27FC236}">
              <a16:creationId xmlns:a16="http://schemas.microsoft.com/office/drawing/2014/main" id="{D7FA78BE-9D43-469C-BEB7-039D3A4BD54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16" name="CasellaDiTesto 1315">
          <a:extLst>
            <a:ext uri="{FF2B5EF4-FFF2-40B4-BE49-F238E27FC236}">
              <a16:creationId xmlns:a16="http://schemas.microsoft.com/office/drawing/2014/main" id="{70FD60A8-B02D-424B-905B-882014DA648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17" name="CasellaDiTesto 1316">
          <a:extLst>
            <a:ext uri="{FF2B5EF4-FFF2-40B4-BE49-F238E27FC236}">
              <a16:creationId xmlns:a16="http://schemas.microsoft.com/office/drawing/2014/main" id="{B985DBC7-B60B-49CD-A78C-E01206BCFD2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18" name="CasellaDiTesto 1317">
          <a:extLst>
            <a:ext uri="{FF2B5EF4-FFF2-40B4-BE49-F238E27FC236}">
              <a16:creationId xmlns:a16="http://schemas.microsoft.com/office/drawing/2014/main" id="{FEC67BED-A791-4E95-A7C0-E3DFFC1C4EC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19" name="CasellaDiTesto 1318">
          <a:extLst>
            <a:ext uri="{FF2B5EF4-FFF2-40B4-BE49-F238E27FC236}">
              <a16:creationId xmlns:a16="http://schemas.microsoft.com/office/drawing/2014/main" id="{2F06550C-7700-49C9-A568-F0A2CAC4811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20" name="CasellaDiTesto 1319">
          <a:extLst>
            <a:ext uri="{FF2B5EF4-FFF2-40B4-BE49-F238E27FC236}">
              <a16:creationId xmlns:a16="http://schemas.microsoft.com/office/drawing/2014/main" id="{27E31900-4167-49B1-B932-BB271DE4008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21" name="CasellaDiTesto 1320">
          <a:extLst>
            <a:ext uri="{FF2B5EF4-FFF2-40B4-BE49-F238E27FC236}">
              <a16:creationId xmlns:a16="http://schemas.microsoft.com/office/drawing/2014/main" id="{E5720D45-0082-43E2-9DF9-2D72584FD47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22" name="CasellaDiTesto 1321">
          <a:extLst>
            <a:ext uri="{FF2B5EF4-FFF2-40B4-BE49-F238E27FC236}">
              <a16:creationId xmlns:a16="http://schemas.microsoft.com/office/drawing/2014/main" id="{0F7C606C-6FA8-4567-99E7-878C90A5A73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23" name="CasellaDiTesto 1322">
          <a:extLst>
            <a:ext uri="{FF2B5EF4-FFF2-40B4-BE49-F238E27FC236}">
              <a16:creationId xmlns:a16="http://schemas.microsoft.com/office/drawing/2014/main" id="{8F27EBB4-0EB9-44F3-A41C-67496479FDF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24" name="CasellaDiTesto 1323">
          <a:extLst>
            <a:ext uri="{FF2B5EF4-FFF2-40B4-BE49-F238E27FC236}">
              <a16:creationId xmlns:a16="http://schemas.microsoft.com/office/drawing/2014/main" id="{750F286F-7777-4CD1-A932-C77F1370E0E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25" name="CasellaDiTesto 1324">
          <a:extLst>
            <a:ext uri="{FF2B5EF4-FFF2-40B4-BE49-F238E27FC236}">
              <a16:creationId xmlns:a16="http://schemas.microsoft.com/office/drawing/2014/main" id="{FAB15CD0-A855-49A1-BFFF-AA241DF2B52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26" name="CasellaDiTesto 1325">
          <a:extLst>
            <a:ext uri="{FF2B5EF4-FFF2-40B4-BE49-F238E27FC236}">
              <a16:creationId xmlns:a16="http://schemas.microsoft.com/office/drawing/2014/main" id="{5A5992D0-0199-4043-8848-3C2DB5E7B8D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27" name="CasellaDiTesto 1326">
          <a:extLst>
            <a:ext uri="{FF2B5EF4-FFF2-40B4-BE49-F238E27FC236}">
              <a16:creationId xmlns:a16="http://schemas.microsoft.com/office/drawing/2014/main" id="{EE21607D-3737-41E5-AF0B-6A20EC55616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28" name="CasellaDiTesto 1327">
          <a:extLst>
            <a:ext uri="{FF2B5EF4-FFF2-40B4-BE49-F238E27FC236}">
              <a16:creationId xmlns:a16="http://schemas.microsoft.com/office/drawing/2014/main" id="{F5DE7C35-3519-4769-8878-522FFD5F811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29" name="CasellaDiTesto 1328">
          <a:extLst>
            <a:ext uri="{FF2B5EF4-FFF2-40B4-BE49-F238E27FC236}">
              <a16:creationId xmlns:a16="http://schemas.microsoft.com/office/drawing/2014/main" id="{DE7D62AB-E77F-4E6C-AA53-6762F0E7522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30" name="CasellaDiTesto 1329">
          <a:extLst>
            <a:ext uri="{FF2B5EF4-FFF2-40B4-BE49-F238E27FC236}">
              <a16:creationId xmlns:a16="http://schemas.microsoft.com/office/drawing/2014/main" id="{C94B8228-2E8C-4A1A-931E-C1ECE88CCE8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31" name="CasellaDiTesto 1330">
          <a:extLst>
            <a:ext uri="{FF2B5EF4-FFF2-40B4-BE49-F238E27FC236}">
              <a16:creationId xmlns:a16="http://schemas.microsoft.com/office/drawing/2014/main" id="{71985B19-B34C-45DB-8232-893DE6AA3C5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32" name="CasellaDiTesto 1331">
          <a:extLst>
            <a:ext uri="{FF2B5EF4-FFF2-40B4-BE49-F238E27FC236}">
              <a16:creationId xmlns:a16="http://schemas.microsoft.com/office/drawing/2014/main" id="{3CB9DA24-DCFB-4FE1-9455-758AE22FD8F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33" name="CasellaDiTesto 1332">
          <a:extLst>
            <a:ext uri="{FF2B5EF4-FFF2-40B4-BE49-F238E27FC236}">
              <a16:creationId xmlns:a16="http://schemas.microsoft.com/office/drawing/2014/main" id="{DC129FA3-85F9-4AA6-A193-22E7BA920D2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1334" name="CasellaDiTesto 1333">
          <a:extLst>
            <a:ext uri="{FF2B5EF4-FFF2-40B4-BE49-F238E27FC236}">
              <a16:creationId xmlns:a16="http://schemas.microsoft.com/office/drawing/2014/main" id="{5BDED171-AA51-4534-B48E-F7747336AD6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1335" name="CasellaDiTesto 1334">
          <a:extLst>
            <a:ext uri="{FF2B5EF4-FFF2-40B4-BE49-F238E27FC236}">
              <a16:creationId xmlns:a16="http://schemas.microsoft.com/office/drawing/2014/main" id="{7AA6D1EF-C320-4033-AFF0-B06DABFC164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1336" name="CasellaDiTesto 1335">
          <a:extLst>
            <a:ext uri="{FF2B5EF4-FFF2-40B4-BE49-F238E27FC236}">
              <a16:creationId xmlns:a16="http://schemas.microsoft.com/office/drawing/2014/main" id="{CE79779B-8362-49DA-8AD7-A49F74C61D2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37" name="CasellaDiTesto 1336">
          <a:extLst>
            <a:ext uri="{FF2B5EF4-FFF2-40B4-BE49-F238E27FC236}">
              <a16:creationId xmlns:a16="http://schemas.microsoft.com/office/drawing/2014/main" id="{A44B2EED-7ECA-46F9-A813-ADFEC3F3F1E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38" name="CasellaDiTesto 1337">
          <a:extLst>
            <a:ext uri="{FF2B5EF4-FFF2-40B4-BE49-F238E27FC236}">
              <a16:creationId xmlns:a16="http://schemas.microsoft.com/office/drawing/2014/main" id="{5610B025-7A11-4DC2-823B-D03B34B1E56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39" name="CasellaDiTesto 1338">
          <a:extLst>
            <a:ext uri="{FF2B5EF4-FFF2-40B4-BE49-F238E27FC236}">
              <a16:creationId xmlns:a16="http://schemas.microsoft.com/office/drawing/2014/main" id="{FB876D21-ED84-42DE-B56C-D3377E51BF1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340" name="CasellaDiTesto 1339">
          <a:extLst>
            <a:ext uri="{FF2B5EF4-FFF2-40B4-BE49-F238E27FC236}">
              <a16:creationId xmlns:a16="http://schemas.microsoft.com/office/drawing/2014/main" id="{46157EE6-07C1-420E-8020-8807D336306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341" name="CasellaDiTesto 1340">
          <a:extLst>
            <a:ext uri="{FF2B5EF4-FFF2-40B4-BE49-F238E27FC236}">
              <a16:creationId xmlns:a16="http://schemas.microsoft.com/office/drawing/2014/main" id="{AACD1348-5601-440C-8127-33A7C5B987E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342" name="CasellaDiTesto 1341">
          <a:extLst>
            <a:ext uri="{FF2B5EF4-FFF2-40B4-BE49-F238E27FC236}">
              <a16:creationId xmlns:a16="http://schemas.microsoft.com/office/drawing/2014/main" id="{3C5E650D-F53B-44BE-B36C-55B517A3682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3" name="CasellaDiTesto 1342">
          <a:extLst>
            <a:ext uri="{FF2B5EF4-FFF2-40B4-BE49-F238E27FC236}">
              <a16:creationId xmlns:a16="http://schemas.microsoft.com/office/drawing/2014/main" id="{8D5C1952-F84E-41E5-A9AE-09D7B39E4E0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4" name="CasellaDiTesto 1343">
          <a:extLst>
            <a:ext uri="{FF2B5EF4-FFF2-40B4-BE49-F238E27FC236}">
              <a16:creationId xmlns:a16="http://schemas.microsoft.com/office/drawing/2014/main" id="{8040BBC8-8EDE-432E-AA54-06DC37DCF4B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5" name="CasellaDiTesto 1344">
          <a:extLst>
            <a:ext uri="{FF2B5EF4-FFF2-40B4-BE49-F238E27FC236}">
              <a16:creationId xmlns:a16="http://schemas.microsoft.com/office/drawing/2014/main" id="{22B7979B-AA95-417E-9C0B-AB8FA7B3935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6" name="CasellaDiTesto 1345">
          <a:extLst>
            <a:ext uri="{FF2B5EF4-FFF2-40B4-BE49-F238E27FC236}">
              <a16:creationId xmlns:a16="http://schemas.microsoft.com/office/drawing/2014/main" id="{91ADB59F-CB98-4772-BF27-AE68F63C86C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7" name="CasellaDiTesto 1346">
          <a:extLst>
            <a:ext uri="{FF2B5EF4-FFF2-40B4-BE49-F238E27FC236}">
              <a16:creationId xmlns:a16="http://schemas.microsoft.com/office/drawing/2014/main" id="{E14DD718-5CE3-47FF-8CDF-7A1BCCCE960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8" name="CasellaDiTesto 1347">
          <a:extLst>
            <a:ext uri="{FF2B5EF4-FFF2-40B4-BE49-F238E27FC236}">
              <a16:creationId xmlns:a16="http://schemas.microsoft.com/office/drawing/2014/main" id="{9DD34921-9FCE-434D-B3F2-7EAC98CE6C0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9" name="CasellaDiTesto 1348">
          <a:extLst>
            <a:ext uri="{FF2B5EF4-FFF2-40B4-BE49-F238E27FC236}">
              <a16:creationId xmlns:a16="http://schemas.microsoft.com/office/drawing/2014/main" id="{739935B0-1A3F-42EB-B2D8-E7489DD9163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50" name="CasellaDiTesto 1349">
          <a:extLst>
            <a:ext uri="{FF2B5EF4-FFF2-40B4-BE49-F238E27FC236}">
              <a16:creationId xmlns:a16="http://schemas.microsoft.com/office/drawing/2014/main" id="{3A110589-1E6F-40EB-BD0F-FFFD4DB460F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51" name="CasellaDiTesto 1350">
          <a:extLst>
            <a:ext uri="{FF2B5EF4-FFF2-40B4-BE49-F238E27FC236}">
              <a16:creationId xmlns:a16="http://schemas.microsoft.com/office/drawing/2014/main" id="{2DA12AD2-099F-4AB6-9CAD-BB78B73D918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52" name="CasellaDiTesto 1351">
          <a:extLst>
            <a:ext uri="{FF2B5EF4-FFF2-40B4-BE49-F238E27FC236}">
              <a16:creationId xmlns:a16="http://schemas.microsoft.com/office/drawing/2014/main" id="{FCB5EEFD-DE35-4119-97D8-03353D4E26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53" name="CasellaDiTesto 1352">
          <a:extLst>
            <a:ext uri="{FF2B5EF4-FFF2-40B4-BE49-F238E27FC236}">
              <a16:creationId xmlns:a16="http://schemas.microsoft.com/office/drawing/2014/main" id="{E1B1BB5A-5E1B-47EE-B8C0-01FDBC22B1E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54" name="CasellaDiTesto 1353">
          <a:extLst>
            <a:ext uri="{FF2B5EF4-FFF2-40B4-BE49-F238E27FC236}">
              <a16:creationId xmlns:a16="http://schemas.microsoft.com/office/drawing/2014/main" id="{D6212DBE-3D8E-478E-BB21-D8427713115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55" name="CasellaDiTesto 1354">
          <a:extLst>
            <a:ext uri="{FF2B5EF4-FFF2-40B4-BE49-F238E27FC236}">
              <a16:creationId xmlns:a16="http://schemas.microsoft.com/office/drawing/2014/main" id="{2E769DD2-F19F-450D-B2F2-AAF34B9E242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56" name="CasellaDiTesto 1355">
          <a:extLst>
            <a:ext uri="{FF2B5EF4-FFF2-40B4-BE49-F238E27FC236}">
              <a16:creationId xmlns:a16="http://schemas.microsoft.com/office/drawing/2014/main" id="{190DD100-388A-45DF-8A10-E0AD14E6138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57" name="CasellaDiTesto 1356">
          <a:extLst>
            <a:ext uri="{FF2B5EF4-FFF2-40B4-BE49-F238E27FC236}">
              <a16:creationId xmlns:a16="http://schemas.microsoft.com/office/drawing/2014/main" id="{79D54A2A-0801-4AED-91D0-F045F04F87B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58" name="CasellaDiTesto 1357">
          <a:extLst>
            <a:ext uri="{FF2B5EF4-FFF2-40B4-BE49-F238E27FC236}">
              <a16:creationId xmlns:a16="http://schemas.microsoft.com/office/drawing/2014/main" id="{F81D667E-14B1-4FCC-9DB9-E0A26F404D1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59" name="CasellaDiTesto 1358">
          <a:extLst>
            <a:ext uri="{FF2B5EF4-FFF2-40B4-BE49-F238E27FC236}">
              <a16:creationId xmlns:a16="http://schemas.microsoft.com/office/drawing/2014/main" id="{E79EB760-3F46-4CF1-9D8E-B2C857AEAFD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0" name="CasellaDiTesto 1359">
          <a:extLst>
            <a:ext uri="{FF2B5EF4-FFF2-40B4-BE49-F238E27FC236}">
              <a16:creationId xmlns:a16="http://schemas.microsoft.com/office/drawing/2014/main" id="{E8EB4D1E-E74A-4684-82D7-74491A84323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61" name="CasellaDiTesto 1360">
          <a:extLst>
            <a:ext uri="{FF2B5EF4-FFF2-40B4-BE49-F238E27FC236}">
              <a16:creationId xmlns:a16="http://schemas.microsoft.com/office/drawing/2014/main" id="{4958C825-A822-47A4-8FAD-C3FBF73AB3E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62" name="CasellaDiTesto 1361">
          <a:extLst>
            <a:ext uri="{FF2B5EF4-FFF2-40B4-BE49-F238E27FC236}">
              <a16:creationId xmlns:a16="http://schemas.microsoft.com/office/drawing/2014/main" id="{F2EDB3BE-7618-4D1A-8B98-2CB61B80007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63" name="CasellaDiTesto 1362">
          <a:extLst>
            <a:ext uri="{FF2B5EF4-FFF2-40B4-BE49-F238E27FC236}">
              <a16:creationId xmlns:a16="http://schemas.microsoft.com/office/drawing/2014/main" id="{564BC54F-E0C4-427F-9B29-094FEDAAD34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4" name="CasellaDiTesto 1363">
          <a:extLst>
            <a:ext uri="{FF2B5EF4-FFF2-40B4-BE49-F238E27FC236}">
              <a16:creationId xmlns:a16="http://schemas.microsoft.com/office/drawing/2014/main" id="{8429BEBE-EDDB-4913-8AB3-C492902E086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5" name="CasellaDiTesto 1364">
          <a:extLst>
            <a:ext uri="{FF2B5EF4-FFF2-40B4-BE49-F238E27FC236}">
              <a16:creationId xmlns:a16="http://schemas.microsoft.com/office/drawing/2014/main" id="{C4607DB1-2B23-40F5-B961-90DC53FD18D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6" name="CasellaDiTesto 1365">
          <a:extLst>
            <a:ext uri="{FF2B5EF4-FFF2-40B4-BE49-F238E27FC236}">
              <a16:creationId xmlns:a16="http://schemas.microsoft.com/office/drawing/2014/main" id="{F158EC2A-77E0-425C-B592-A738C39E24A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7" name="CasellaDiTesto 1366">
          <a:extLst>
            <a:ext uri="{FF2B5EF4-FFF2-40B4-BE49-F238E27FC236}">
              <a16:creationId xmlns:a16="http://schemas.microsoft.com/office/drawing/2014/main" id="{DD688873-15A0-4E4F-8BCD-BF27C94C21B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8" name="CasellaDiTesto 1367">
          <a:extLst>
            <a:ext uri="{FF2B5EF4-FFF2-40B4-BE49-F238E27FC236}">
              <a16:creationId xmlns:a16="http://schemas.microsoft.com/office/drawing/2014/main" id="{A80299C1-860B-4BBD-8B48-B3FCFF4C62C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9" name="CasellaDiTesto 1368">
          <a:extLst>
            <a:ext uri="{FF2B5EF4-FFF2-40B4-BE49-F238E27FC236}">
              <a16:creationId xmlns:a16="http://schemas.microsoft.com/office/drawing/2014/main" id="{50F3818E-0DC6-4A2E-A6EA-2368EC2C280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70" name="CasellaDiTesto 1369">
          <a:extLst>
            <a:ext uri="{FF2B5EF4-FFF2-40B4-BE49-F238E27FC236}">
              <a16:creationId xmlns:a16="http://schemas.microsoft.com/office/drawing/2014/main" id="{ACEB0514-729D-4923-B9E3-623B0E6995B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71" name="CasellaDiTesto 1370">
          <a:extLst>
            <a:ext uri="{FF2B5EF4-FFF2-40B4-BE49-F238E27FC236}">
              <a16:creationId xmlns:a16="http://schemas.microsoft.com/office/drawing/2014/main" id="{ECD188A6-121E-4E93-B076-18C9D57FC58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72" name="CasellaDiTesto 1371">
          <a:extLst>
            <a:ext uri="{FF2B5EF4-FFF2-40B4-BE49-F238E27FC236}">
              <a16:creationId xmlns:a16="http://schemas.microsoft.com/office/drawing/2014/main" id="{8EBB93A2-7C8A-4C16-BAD6-053CE60BBFE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73" name="CasellaDiTesto 1372">
          <a:extLst>
            <a:ext uri="{FF2B5EF4-FFF2-40B4-BE49-F238E27FC236}">
              <a16:creationId xmlns:a16="http://schemas.microsoft.com/office/drawing/2014/main" id="{0BE13647-5325-4AB6-9637-60365F188E3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74" name="CasellaDiTesto 1373">
          <a:extLst>
            <a:ext uri="{FF2B5EF4-FFF2-40B4-BE49-F238E27FC236}">
              <a16:creationId xmlns:a16="http://schemas.microsoft.com/office/drawing/2014/main" id="{1C358172-9CD9-4274-9A36-51926593156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75" name="CasellaDiTesto 1374">
          <a:extLst>
            <a:ext uri="{FF2B5EF4-FFF2-40B4-BE49-F238E27FC236}">
              <a16:creationId xmlns:a16="http://schemas.microsoft.com/office/drawing/2014/main" id="{FCF4D521-9D1C-4E76-BABB-EE38250CBB1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76" name="CasellaDiTesto 1375">
          <a:extLst>
            <a:ext uri="{FF2B5EF4-FFF2-40B4-BE49-F238E27FC236}">
              <a16:creationId xmlns:a16="http://schemas.microsoft.com/office/drawing/2014/main" id="{AB642AAA-268D-44DF-8590-4E19F482677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77" name="CasellaDiTesto 1376">
          <a:extLst>
            <a:ext uri="{FF2B5EF4-FFF2-40B4-BE49-F238E27FC236}">
              <a16:creationId xmlns:a16="http://schemas.microsoft.com/office/drawing/2014/main" id="{FB70786A-B146-4D44-B380-5C96EA1885C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78" name="CasellaDiTesto 1377">
          <a:extLst>
            <a:ext uri="{FF2B5EF4-FFF2-40B4-BE49-F238E27FC236}">
              <a16:creationId xmlns:a16="http://schemas.microsoft.com/office/drawing/2014/main" id="{5713F959-141C-423A-8EB4-C2D87E19F0A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79" name="CasellaDiTesto 1378">
          <a:extLst>
            <a:ext uri="{FF2B5EF4-FFF2-40B4-BE49-F238E27FC236}">
              <a16:creationId xmlns:a16="http://schemas.microsoft.com/office/drawing/2014/main" id="{C5CFDE89-1CB8-4E6E-ADAA-89ECB369062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80" name="CasellaDiTesto 1379">
          <a:extLst>
            <a:ext uri="{FF2B5EF4-FFF2-40B4-BE49-F238E27FC236}">
              <a16:creationId xmlns:a16="http://schemas.microsoft.com/office/drawing/2014/main" id="{1F2D2768-5414-4EA0-BBBA-8755997C5BA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81" name="CasellaDiTesto 1380">
          <a:extLst>
            <a:ext uri="{FF2B5EF4-FFF2-40B4-BE49-F238E27FC236}">
              <a16:creationId xmlns:a16="http://schemas.microsoft.com/office/drawing/2014/main" id="{E8C41FEB-CE04-4276-91B2-78E8A09B9B7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382" name="CasellaDiTesto 1381">
          <a:extLst>
            <a:ext uri="{FF2B5EF4-FFF2-40B4-BE49-F238E27FC236}">
              <a16:creationId xmlns:a16="http://schemas.microsoft.com/office/drawing/2014/main" id="{EDB8C4C1-2248-42F6-93E9-00AABA55948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383" name="CasellaDiTesto 1382">
          <a:extLst>
            <a:ext uri="{FF2B5EF4-FFF2-40B4-BE49-F238E27FC236}">
              <a16:creationId xmlns:a16="http://schemas.microsoft.com/office/drawing/2014/main" id="{2941C4F9-7C6E-4FFF-84F9-28A2E3E059F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384" name="CasellaDiTesto 1383">
          <a:extLst>
            <a:ext uri="{FF2B5EF4-FFF2-40B4-BE49-F238E27FC236}">
              <a16:creationId xmlns:a16="http://schemas.microsoft.com/office/drawing/2014/main" id="{E73C6D0D-4E0F-4ED7-AD60-B40996BFB58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385" name="CasellaDiTesto 1384">
          <a:extLst>
            <a:ext uri="{FF2B5EF4-FFF2-40B4-BE49-F238E27FC236}">
              <a16:creationId xmlns:a16="http://schemas.microsoft.com/office/drawing/2014/main" id="{C7B0EBF8-7010-4F0B-B95D-AAFC1F46826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386" name="CasellaDiTesto 1385">
          <a:extLst>
            <a:ext uri="{FF2B5EF4-FFF2-40B4-BE49-F238E27FC236}">
              <a16:creationId xmlns:a16="http://schemas.microsoft.com/office/drawing/2014/main" id="{9A0D8FE4-24E7-4CD5-8E7D-4B77E89F800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387" name="CasellaDiTesto 1386">
          <a:extLst>
            <a:ext uri="{FF2B5EF4-FFF2-40B4-BE49-F238E27FC236}">
              <a16:creationId xmlns:a16="http://schemas.microsoft.com/office/drawing/2014/main" id="{1636E031-649F-480D-8184-68C4F5A5DD4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388" name="CasellaDiTesto 1387">
          <a:extLst>
            <a:ext uri="{FF2B5EF4-FFF2-40B4-BE49-F238E27FC236}">
              <a16:creationId xmlns:a16="http://schemas.microsoft.com/office/drawing/2014/main" id="{C0B3F84F-FD55-470D-9BF6-C5F31AA6C21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389" name="CasellaDiTesto 1388">
          <a:extLst>
            <a:ext uri="{FF2B5EF4-FFF2-40B4-BE49-F238E27FC236}">
              <a16:creationId xmlns:a16="http://schemas.microsoft.com/office/drawing/2014/main" id="{6F56A365-D622-478E-9E40-643EC3F1A9B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390" name="CasellaDiTesto 1389">
          <a:extLst>
            <a:ext uri="{FF2B5EF4-FFF2-40B4-BE49-F238E27FC236}">
              <a16:creationId xmlns:a16="http://schemas.microsoft.com/office/drawing/2014/main" id="{7A971DB2-3B75-4313-915E-F5DA94E8D13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91" name="CasellaDiTesto 1390">
          <a:extLst>
            <a:ext uri="{FF2B5EF4-FFF2-40B4-BE49-F238E27FC236}">
              <a16:creationId xmlns:a16="http://schemas.microsoft.com/office/drawing/2014/main" id="{BCD9BD46-D9F7-476A-8385-F297C34E283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92" name="CasellaDiTesto 1391">
          <a:extLst>
            <a:ext uri="{FF2B5EF4-FFF2-40B4-BE49-F238E27FC236}">
              <a16:creationId xmlns:a16="http://schemas.microsoft.com/office/drawing/2014/main" id="{5E86E1E1-06A5-4290-ACC3-114AEB29867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93" name="CasellaDiTesto 1392">
          <a:extLst>
            <a:ext uri="{FF2B5EF4-FFF2-40B4-BE49-F238E27FC236}">
              <a16:creationId xmlns:a16="http://schemas.microsoft.com/office/drawing/2014/main" id="{91AF55E9-05E0-4358-B191-9C4A757F19E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94" name="CasellaDiTesto 1393">
          <a:extLst>
            <a:ext uri="{FF2B5EF4-FFF2-40B4-BE49-F238E27FC236}">
              <a16:creationId xmlns:a16="http://schemas.microsoft.com/office/drawing/2014/main" id="{8BC350A0-E1B0-43A2-AEE0-6CC94738CFA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95" name="CasellaDiTesto 1394">
          <a:extLst>
            <a:ext uri="{FF2B5EF4-FFF2-40B4-BE49-F238E27FC236}">
              <a16:creationId xmlns:a16="http://schemas.microsoft.com/office/drawing/2014/main" id="{C96B8839-F1E9-47C0-A143-8263784B756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96" name="CasellaDiTesto 1395">
          <a:extLst>
            <a:ext uri="{FF2B5EF4-FFF2-40B4-BE49-F238E27FC236}">
              <a16:creationId xmlns:a16="http://schemas.microsoft.com/office/drawing/2014/main" id="{E8D4084F-0A44-4F76-9E0F-E3362B45C4F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97" name="CasellaDiTesto 1396">
          <a:extLst>
            <a:ext uri="{FF2B5EF4-FFF2-40B4-BE49-F238E27FC236}">
              <a16:creationId xmlns:a16="http://schemas.microsoft.com/office/drawing/2014/main" id="{EFEAA6AF-A48E-43B9-B8E9-95882EE9BC4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98" name="CasellaDiTesto 1397">
          <a:extLst>
            <a:ext uri="{FF2B5EF4-FFF2-40B4-BE49-F238E27FC236}">
              <a16:creationId xmlns:a16="http://schemas.microsoft.com/office/drawing/2014/main" id="{11A2A3BB-3606-4726-BAE0-65F6E42E188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99" name="CasellaDiTesto 1398">
          <a:extLst>
            <a:ext uri="{FF2B5EF4-FFF2-40B4-BE49-F238E27FC236}">
              <a16:creationId xmlns:a16="http://schemas.microsoft.com/office/drawing/2014/main" id="{411262D1-FB1A-4FD8-898C-8E462467AD7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00" name="CasellaDiTesto 1399">
          <a:extLst>
            <a:ext uri="{FF2B5EF4-FFF2-40B4-BE49-F238E27FC236}">
              <a16:creationId xmlns:a16="http://schemas.microsoft.com/office/drawing/2014/main" id="{C83A468C-1A83-465D-A910-087EEC9513C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01" name="CasellaDiTesto 1400">
          <a:extLst>
            <a:ext uri="{FF2B5EF4-FFF2-40B4-BE49-F238E27FC236}">
              <a16:creationId xmlns:a16="http://schemas.microsoft.com/office/drawing/2014/main" id="{233526A5-F17E-46B7-A327-30F9CC125A9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02" name="CasellaDiTesto 1401">
          <a:extLst>
            <a:ext uri="{FF2B5EF4-FFF2-40B4-BE49-F238E27FC236}">
              <a16:creationId xmlns:a16="http://schemas.microsoft.com/office/drawing/2014/main" id="{EAA27FC2-AEC1-4270-97D1-6BD5A688638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03" name="CasellaDiTesto 1402">
          <a:extLst>
            <a:ext uri="{FF2B5EF4-FFF2-40B4-BE49-F238E27FC236}">
              <a16:creationId xmlns:a16="http://schemas.microsoft.com/office/drawing/2014/main" id="{D69A9E45-4D6D-40D8-9464-EE20AE6277C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04" name="CasellaDiTesto 1403">
          <a:extLst>
            <a:ext uri="{FF2B5EF4-FFF2-40B4-BE49-F238E27FC236}">
              <a16:creationId xmlns:a16="http://schemas.microsoft.com/office/drawing/2014/main" id="{5D72D763-3D20-40D6-81DA-78C603760A4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05" name="CasellaDiTesto 1404">
          <a:extLst>
            <a:ext uri="{FF2B5EF4-FFF2-40B4-BE49-F238E27FC236}">
              <a16:creationId xmlns:a16="http://schemas.microsoft.com/office/drawing/2014/main" id="{144CE58D-296C-47EC-9110-B8C8C937C62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06" name="CasellaDiTesto 1405">
          <a:extLst>
            <a:ext uri="{FF2B5EF4-FFF2-40B4-BE49-F238E27FC236}">
              <a16:creationId xmlns:a16="http://schemas.microsoft.com/office/drawing/2014/main" id="{F39725E0-AB8A-46BB-B9DB-4372DD5BF7F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07" name="CasellaDiTesto 1406">
          <a:extLst>
            <a:ext uri="{FF2B5EF4-FFF2-40B4-BE49-F238E27FC236}">
              <a16:creationId xmlns:a16="http://schemas.microsoft.com/office/drawing/2014/main" id="{D345AB01-6751-4229-99DD-56B4F6F697B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08" name="CasellaDiTesto 1407">
          <a:extLst>
            <a:ext uri="{FF2B5EF4-FFF2-40B4-BE49-F238E27FC236}">
              <a16:creationId xmlns:a16="http://schemas.microsoft.com/office/drawing/2014/main" id="{15045FE1-2D02-4D11-8D70-2065B53C6F4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409" name="CasellaDiTesto 1408">
          <a:extLst>
            <a:ext uri="{FF2B5EF4-FFF2-40B4-BE49-F238E27FC236}">
              <a16:creationId xmlns:a16="http://schemas.microsoft.com/office/drawing/2014/main" id="{47C36059-EF93-461F-8B2F-56CF3DE8040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410" name="CasellaDiTesto 1409">
          <a:extLst>
            <a:ext uri="{FF2B5EF4-FFF2-40B4-BE49-F238E27FC236}">
              <a16:creationId xmlns:a16="http://schemas.microsoft.com/office/drawing/2014/main" id="{CAA9C986-7FDE-44F6-8B01-8CC21680D44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411" name="CasellaDiTesto 1410">
          <a:extLst>
            <a:ext uri="{FF2B5EF4-FFF2-40B4-BE49-F238E27FC236}">
              <a16:creationId xmlns:a16="http://schemas.microsoft.com/office/drawing/2014/main" id="{9438F7B7-3D14-43FC-8734-0A2EC7306EC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412" name="CasellaDiTesto 1411">
          <a:extLst>
            <a:ext uri="{FF2B5EF4-FFF2-40B4-BE49-F238E27FC236}">
              <a16:creationId xmlns:a16="http://schemas.microsoft.com/office/drawing/2014/main" id="{F5E2A6D4-0F6B-4F54-98DE-22D6E3D1714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413" name="CasellaDiTesto 1412">
          <a:extLst>
            <a:ext uri="{FF2B5EF4-FFF2-40B4-BE49-F238E27FC236}">
              <a16:creationId xmlns:a16="http://schemas.microsoft.com/office/drawing/2014/main" id="{30E1FC93-6C34-4C57-B9D6-A7823937B85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414" name="CasellaDiTesto 1413">
          <a:extLst>
            <a:ext uri="{FF2B5EF4-FFF2-40B4-BE49-F238E27FC236}">
              <a16:creationId xmlns:a16="http://schemas.microsoft.com/office/drawing/2014/main" id="{D43213BC-A8A1-4CF3-917F-BDDE59699DB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15" name="CasellaDiTesto 1414">
          <a:extLst>
            <a:ext uri="{FF2B5EF4-FFF2-40B4-BE49-F238E27FC236}">
              <a16:creationId xmlns:a16="http://schemas.microsoft.com/office/drawing/2014/main" id="{997D6D5B-12D1-489E-955F-DAF07B517CC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16" name="CasellaDiTesto 1415">
          <a:extLst>
            <a:ext uri="{FF2B5EF4-FFF2-40B4-BE49-F238E27FC236}">
              <a16:creationId xmlns:a16="http://schemas.microsoft.com/office/drawing/2014/main" id="{7F190F60-6D8C-4697-A833-090A3794DAD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17" name="CasellaDiTesto 1416">
          <a:extLst>
            <a:ext uri="{FF2B5EF4-FFF2-40B4-BE49-F238E27FC236}">
              <a16:creationId xmlns:a16="http://schemas.microsoft.com/office/drawing/2014/main" id="{9D8D617D-6AD8-4AB3-86D6-874FA1259BE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18" name="CasellaDiTesto 1417">
          <a:extLst>
            <a:ext uri="{FF2B5EF4-FFF2-40B4-BE49-F238E27FC236}">
              <a16:creationId xmlns:a16="http://schemas.microsoft.com/office/drawing/2014/main" id="{7215C17F-3821-47FE-A976-8D9DB41F353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19" name="CasellaDiTesto 1418">
          <a:extLst>
            <a:ext uri="{FF2B5EF4-FFF2-40B4-BE49-F238E27FC236}">
              <a16:creationId xmlns:a16="http://schemas.microsoft.com/office/drawing/2014/main" id="{7F69C954-9B69-4765-9614-7056812EFEC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20" name="CasellaDiTesto 1419">
          <a:extLst>
            <a:ext uri="{FF2B5EF4-FFF2-40B4-BE49-F238E27FC236}">
              <a16:creationId xmlns:a16="http://schemas.microsoft.com/office/drawing/2014/main" id="{A50B1FF2-98D9-49AF-95B6-70D10C87CCD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21" name="CasellaDiTesto 1420">
          <a:extLst>
            <a:ext uri="{FF2B5EF4-FFF2-40B4-BE49-F238E27FC236}">
              <a16:creationId xmlns:a16="http://schemas.microsoft.com/office/drawing/2014/main" id="{F991BBED-C3A3-4846-BD63-1EDB7B26DC8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22" name="CasellaDiTesto 1421">
          <a:extLst>
            <a:ext uri="{FF2B5EF4-FFF2-40B4-BE49-F238E27FC236}">
              <a16:creationId xmlns:a16="http://schemas.microsoft.com/office/drawing/2014/main" id="{B44BD547-BE68-4F5D-A07A-BCEA296A2A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23" name="CasellaDiTesto 1422">
          <a:extLst>
            <a:ext uri="{FF2B5EF4-FFF2-40B4-BE49-F238E27FC236}">
              <a16:creationId xmlns:a16="http://schemas.microsoft.com/office/drawing/2014/main" id="{EDF1E7A1-76EA-487E-A144-0A945C64E20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24" name="CasellaDiTesto 1423">
          <a:extLst>
            <a:ext uri="{FF2B5EF4-FFF2-40B4-BE49-F238E27FC236}">
              <a16:creationId xmlns:a16="http://schemas.microsoft.com/office/drawing/2014/main" id="{5AF5D0F9-143D-47D1-B003-C916B257EEA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25" name="CasellaDiTesto 1424">
          <a:extLst>
            <a:ext uri="{FF2B5EF4-FFF2-40B4-BE49-F238E27FC236}">
              <a16:creationId xmlns:a16="http://schemas.microsoft.com/office/drawing/2014/main" id="{0DEA1A98-B19B-4884-9A33-89A46CCE004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26" name="CasellaDiTesto 1425">
          <a:extLst>
            <a:ext uri="{FF2B5EF4-FFF2-40B4-BE49-F238E27FC236}">
              <a16:creationId xmlns:a16="http://schemas.microsoft.com/office/drawing/2014/main" id="{3DEE5A47-177C-494F-90E3-1C2262480C7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27" name="CasellaDiTesto 1426">
          <a:extLst>
            <a:ext uri="{FF2B5EF4-FFF2-40B4-BE49-F238E27FC236}">
              <a16:creationId xmlns:a16="http://schemas.microsoft.com/office/drawing/2014/main" id="{105B43E8-EF99-49C2-AB30-1E90660BBD8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28" name="CasellaDiTesto 1427">
          <a:extLst>
            <a:ext uri="{FF2B5EF4-FFF2-40B4-BE49-F238E27FC236}">
              <a16:creationId xmlns:a16="http://schemas.microsoft.com/office/drawing/2014/main" id="{B70EC301-DA8D-4EB6-9669-AF0519725FE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29" name="CasellaDiTesto 1428">
          <a:extLst>
            <a:ext uri="{FF2B5EF4-FFF2-40B4-BE49-F238E27FC236}">
              <a16:creationId xmlns:a16="http://schemas.microsoft.com/office/drawing/2014/main" id="{B97F298B-2E23-467A-ADEE-1A51C1C1037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30" name="CasellaDiTesto 1429">
          <a:extLst>
            <a:ext uri="{FF2B5EF4-FFF2-40B4-BE49-F238E27FC236}">
              <a16:creationId xmlns:a16="http://schemas.microsoft.com/office/drawing/2014/main" id="{57509728-6C86-4775-99F6-D3779745CC2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31" name="CasellaDiTesto 1430">
          <a:extLst>
            <a:ext uri="{FF2B5EF4-FFF2-40B4-BE49-F238E27FC236}">
              <a16:creationId xmlns:a16="http://schemas.microsoft.com/office/drawing/2014/main" id="{B72FF992-58E8-41DA-96B9-8F1735A2ACA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32" name="CasellaDiTesto 1431">
          <a:extLst>
            <a:ext uri="{FF2B5EF4-FFF2-40B4-BE49-F238E27FC236}">
              <a16:creationId xmlns:a16="http://schemas.microsoft.com/office/drawing/2014/main" id="{074C0C8C-39AA-452C-9853-8CDEC7446BC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433" name="CasellaDiTesto 1432">
          <a:extLst>
            <a:ext uri="{FF2B5EF4-FFF2-40B4-BE49-F238E27FC236}">
              <a16:creationId xmlns:a16="http://schemas.microsoft.com/office/drawing/2014/main" id="{6904E6F6-44EF-40DE-B021-19C2688187B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434" name="CasellaDiTesto 1433">
          <a:extLst>
            <a:ext uri="{FF2B5EF4-FFF2-40B4-BE49-F238E27FC236}">
              <a16:creationId xmlns:a16="http://schemas.microsoft.com/office/drawing/2014/main" id="{595BDE9A-B7B6-44ED-82A4-A479F321E61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435" name="CasellaDiTesto 1434">
          <a:extLst>
            <a:ext uri="{FF2B5EF4-FFF2-40B4-BE49-F238E27FC236}">
              <a16:creationId xmlns:a16="http://schemas.microsoft.com/office/drawing/2014/main" id="{33445346-F2E2-4BA7-B1CC-D2A23F0184E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36" name="CasellaDiTesto 1435">
          <a:extLst>
            <a:ext uri="{FF2B5EF4-FFF2-40B4-BE49-F238E27FC236}">
              <a16:creationId xmlns:a16="http://schemas.microsoft.com/office/drawing/2014/main" id="{7CF345B1-6EC6-4824-9015-FF366503406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37" name="CasellaDiTesto 1436">
          <a:extLst>
            <a:ext uri="{FF2B5EF4-FFF2-40B4-BE49-F238E27FC236}">
              <a16:creationId xmlns:a16="http://schemas.microsoft.com/office/drawing/2014/main" id="{E583980F-73DD-448C-940D-6407C179D40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38" name="CasellaDiTesto 1437">
          <a:extLst>
            <a:ext uri="{FF2B5EF4-FFF2-40B4-BE49-F238E27FC236}">
              <a16:creationId xmlns:a16="http://schemas.microsoft.com/office/drawing/2014/main" id="{CB3D8627-743D-41D7-9551-D7D73BAB735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39" name="CasellaDiTesto 1438">
          <a:extLst>
            <a:ext uri="{FF2B5EF4-FFF2-40B4-BE49-F238E27FC236}">
              <a16:creationId xmlns:a16="http://schemas.microsoft.com/office/drawing/2014/main" id="{3807B121-17F6-4832-A10F-A6E3EC4858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40" name="CasellaDiTesto 1439">
          <a:extLst>
            <a:ext uri="{FF2B5EF4-FFF2-40B4-BE49-F238E27FC236}">
              <a16:creationId xmlns:a16="http://schemas.microsoft.com/office/drawing/2014/main" id="{967DEDE3-3D98-4D8A-9CF8-7C13F039150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41" name="CasellaDiTesto 1440">
          <a:extLst>
            <a:ext uri="{FF2B5EF4-FFF2-40B4-BE49-F238E27FC236}">
              <a16:creationId xmlns:a16="http://schemas.microsoft.com/office/drawing/2014/main" id="{CBFB3E30-1D4B-4E4C-A5CB-89572EB93F2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42" name="CasellaDiTesto 1441">
          <a:extLst>
            <a:ext uri="{FF2B5EF4-FFF2-40B4-BE49-F238E27FC236}">
              <a16:creationId xmlns:a16="http://schemas.microsoft.com/office/drawing/2014/main" id="{073A9881-7772-4B7C-BE1C-74A3CC693CE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43" name="CasellaDiTesto 1442">
          <a:extLst>
            <a:ext uri="{FF2B5EF4-FFF2-40B4-BE49-F238E27FC236}">
              <a16:creationId xmlns:a16="http://schemas.microsoft.com/office/drawing/2014/main" id="{024454E7-4C73-4AA0-B464-F107D39CECC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44" name="CasellaDiTesto 1443">
          <a:extLst>
            <a:ext uri="{FF2B5EF4-FFF2-40B4-BE49-F238E27FC236}">
              <a16:creationId xmlns:a16="http://schemas.microsoft.com/office/drawing/2014/main" id="{B4B71E79-30D1-4340-8D17-E0AFD7DD6D5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45" name="CasellaDiTesto 1444">
          <a:extLst>
            <a:ext uri="{FF2B5EF4-FFF2-40B4-BE49-F238E27FC236}">
              <a16:creationId xmlns:a16="http://schemas.microsoft.com/office/drawing/2014/main" id="{B7129B67-C340-4F60-8DA5-CF3CFF62C3F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46" name="CasellaDiTesto 1445">
          <a:extLst>
            <a:ext uri="{FF2B5EF4-FFF2-40B4-BE49-F238E27FC236}">
              <a16:creationId xmlns:a16="http://schemas.microsoft.com/office/drawing/2014/main" id="{00CC73D9-C320-45E1-A663-D340B63DA48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47" name="CasellaDiTesto 1446">
          <a:extLst>
            <a:ext uri="{FF2B5EF4-FFF2-40B4-BE49-F238E27FC236}">
              <a16:creationId xmlns:a16="http://schemas.microsoft.com/office/drawing/2014/main" id="{303DB859-7234-47E9-BD64-6600A9349F2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48" name="CasellaDiTesto 1447">
          <a:extLst>
            <a:ext uri="{FF2B5EF4-FFF2-40B4-BE49-F238E27FC236}">
              <a16:creationId xmlns:a16="http://schemas.microsoft.com/office/drawing/2014/main" id="{4F14B5EC-32CD-4438-B88F-0DECBC73908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49" name="CasellaDiTesto 1448">
          <a:extLst>
            <a:ext uri="{FF2B5EF4-FFF2-40B4-BE49-F238E27FC236}">
              <a16:creationId xmlns:a16="http://schemas.microsoft.com/office/drawing/2014/main" id="{477A8673-8269-49E7-B207-6E87A619BEF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50" name="CasellaDiTesto 1449">
          <a:extLst>
            <a:ext uri="{FF2B5EF4-FFF2-40B4-BE49-F238E27FC236}">
              <a16:creationId xmlns:a16="http://schemas.microsoft.com/office/drawing/2014/main" id="{580C717A-8F15-4923-9B04-DFF36B7140C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51" name="CasellaDiTesto 1450">
          <a:extLst>
            <a:ext uri="{FF2B5EF4-FFF2-40B4-BE49-F238E27FC236}">
              <a16:creationId xmlns:a16="http://schemas.microsoft.com/office/drawing/2014/main" id="{41F8A191-C635-4508-AC82-490F4BCBBEC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52" name="CasellaDiTesto 1451">
          <a:extLst>
            <a:ext uri="{FF2B5EF4-FFF2-40B4-BE49-F238E27FC236}">
              <a16:creationId xmlns:a16="http://schemas.microsoft.com/office/drawing/2014/main" id="{9EF70E30-E162-42D5-A156-E554BD83254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53" name="CasellaDiTesto 1452">
          <a:extLst>
            <a:ext uri="{FF2B5EF4-FFF2-40B4-BE49-F238E27FC236}">
              <a16:creationId xmlns:a16="http://schemas.microsoft.com/office/drawing/2014/main" id="{B732CBFD-C28C-44D3-A1EC-98296AFAA5A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54" name="CasellaDiTesto 1453">
          <a:extLst>
            <a:ext uri="{FF2B5EF4-FFF2-40B4-BE49-F238E27FC236}">
              <a16:creationId xmlns:a16="http://schemas.microsoft.com/office/drawing/2014/main" id="{DB2465BB-7E3A-470F-ACD4-7AD7C602E19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55" name="CasellaDiTesto 1454">
          <a:extLst>
            <a:ext uri="{FF2B5EF4-FFF2-40B4-BE49-F238E27FC236}">
              <a16:creationId xmlns:a16="http://schemas.microsoft.com/office/drawing/2014/main" id="{4E73AD4A-EC2D-43EC-BB31-E8C3E7DB63A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56" name="CasellaDiTesto 1455">
          <a:extLst>
            <a:ext uri="{FF2B5EF4-FFF2-40B4-BE49-F238E27FC236}">
              <a16:creationId xmlns:a16="http://schemas.microsoft.com/office/drawing/2014/main" id="{5939ED59-8958-458C-86B9-9B807C959C1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57" name="CasellaDiTesto 1456">
          <a:extLst>
            <a:ext uri="{FF2B5EF4-FFF2-40B4-BE49-F238E27FC236}">
              <a16:creationId xmlns:a16="http://schemas.microsoft.com/office/drawing/2014/main" id="{79EC47BF-AD87-45B3-8EBA-6F36F5550B4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58" name="CasellaDiTesto 1457">
          <a:extLst>
            <a:ext uri="{FF2B5EF4-FFF2-40B4-BE49-F238E27FC236}">
              <a16:creationId xmlns:a16="http://schemas.microsoft.com/office/drawing/2014/main" id="{9CBB57CA-FE3B-49AE-9869-ED4BD4EBBF9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59" name="CasellaDiTesto 1458">
          <a:extLst>
            <a:ext uri="{FF2B5EF4-FFF2-40B4-BE49-F238E27FC236}">
              <a16:creationId xmlns:a16="http://schemas.microsoft.com/office/drawing/2014/main" id="{87A5847A-3500-45ED-A1CE-C15547A7DE0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60" name="CasellaDiTesto 1459">
          <a:extLst>
            <a:ext uri="{FF2B5EF4-FFF2-40B4-BE49-F238E27FC236}">
              <a16:creationId xmlns:a16="http://schemas.microsoft.com/office/drawing/2014/main" id="{E7588303-B517-4C16-908F-B64172481AA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61" name="CasellaDiTesto 1460">
          <a:extLst>
            <a:ext uri="{FF2B5EF4-FFF2-40B4-BE49-F238E27FC236}">
              <a16:creationId xmlns:a16="http://schemas.microsoft.com/office/drawing/2014/main" id="{1F588A94-A0F0-44C8-AFF7-8F9978BEED7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62" name="CasellaDiTesto 1461">
          <a:extLst>
            <a:ext uri="{FF2B5EF4-FFF2-40B4-BE49-F238E27FC236}">
              <a16:creationId xmlns:a16="http://schemas.microsoft.com/office/drawing/2014/main" id="{10E8C60C-6B38-4BAD-A52B-C0423CB178A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63" name="CasellaDiTesto 1462">
          <a:extLst>
            <a:ext uri="{FF2B5EF4-FFF2-40B4-BE49-F238E27FC236}">
              <a16:creationId xmlns:a16="http://schemas.microsoft.com/office/drawing/2014/main" id="{9316647A-AD7B-475C-ABB2-73B9822A58D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64" name="CasellaDiTesto 1463">
          <a:extLst>
            <a:ext uri="{FF2B5EF4-FFF2-40B4-BE49-F238E27FC236}">
              <a16:creationId xmlns:a16="http://schemas.microsoft.com/office/drawing/2014/main" id="{88101144-50E5-4773-B59A-9F84551744D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65" name="CasellaDiTesto 1464">
          <a:extLst>
            <a:ext uri="{FF2B5EF4-FFF2-40B4-BE49-F238E27FC236}">
              <a16:creationId xmlns:a16="http://schemas.microsoft.com/office/drawing/2014/main" id="{3F1E3044-AF19-4A1B-A231-9E395499758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66" name="CasellaDiTesto 1465">
          <a:extLst>
            <a:ext uri="{FF2B5EF4-FFF2-40B4-BE49-F238E27FC236}">
              <a16:creationId xmlns:a16="http://schemas.microsoft.com/office/drawing/2014/main" id="{5D465A86-B375-4CA1-B1AC-3F50DA0F763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67" name="CasellaDiTesto 1466">
          <a:extLst>
            <a:ext uri="{FF2B5EF4-FFF2-40B4-BE49-F238E27FC236}">
              <a16:creationId xmlns:a16="http://schemas.microsoft.com/office/drawing/2014/main" id="{CE9731F0-6BA5-47B4-A9DD-822111B78B4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68" name="CasellaDiTesto 1467">
          <a:extLst>
            <a:ext uri="{FF2B5EF4-FFF2-40B4-BE49-F238E27FC236}">
              <a16:creationId xmlns:a16="http://schemas.microsoft.com/office/drawing/2014/main" id="{FC107789-BF19-4721-A8BB-491B3DC8C4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69" name="CasellaDiTesto 1468">
          <a:extLst>
            <a:ext uri="{FF2B5EF4-FFF2-40B4-BE49-F238E27FC236}">
              <a16:creationId xmlns:a16="http://schemas.microsoft.com/office/drawing/2014/main" id="{404C9155-D247-445A-8FEE-BC93E43E867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70" name="CasellaDiTesto 1469">
          <a:extLst>
            <a:ext uri="{FF2B5EF4-FFF2-40B4-BE49-F238E27FC236}">
              <a16:creationId xmlns:a16="http://schemas.microsoft.com/office/drawing/2014/main" id="{FB9E8730-2CCE-4270-AAED-F2567C45719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71" name="CasellaDiTesto 1470">
          <a:extLst>
            <a:ext uri="{FF2B5EF4-FFF2-40B4-BE49-F238E27FC236}">
              <a16:creationId xmlns:a16="http://schemas.microsoft.com/office/drawing/2014/main" id="{57D3C9A8-D41D-4D75-99A9-9037E01311F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72" name="CasellaDiTesto 1471">
          <a:extLst>
            <a:ext uri="{FF2B5EF4-FFF2-40B4-BE49-F238E27FC236}">
              <a16:creationId xmlns:a16="http://schemas.microsoft.com/office/drawing/2014/main" id="{32859B7D-ECAC-436E-BD5A-BD48D608330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73" name="CasellaDiTesto 1472">
          <a:extLst>
            <a:ext uri="{FF2B5EF4-FFF2-40B4-BE49-F238E27FC236}">
              <a16:creationId xmlns:a16="http://schemas.microsoft.com/office/drawing/2014/main" id="{C31BF326-A4C2-423D-AC67-3027544988C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74" name="CasellaDiTesto 1473">
          <a:extLst>
            <a:ext uri="{FF2B5EF4-FFF2-40B4-BE49-F238E27FC236}">
              <a16:creationId xmlns:a16="http://schemas.microsoft.com/office/drawing/2014/main" id="{A76510AF-520E-43F6-8653-F02A9A4EF1F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75" name="CasellaDiTesto 1474">
          <a:extLst>
            <a:ext uri="{FF2B5EF4-FFF2-40B4-BE49-F238E27FC236}">
              <a16:creationId xmlns:a16="http://schemas.microsoft.com/office/drawing/2014/main" id="{6074030B-2129-4417-8D26-565B131665A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76" name="CasellaDiTesto 1475">
          <a:extLst>
            <a:ext uri="{FF2B5EF4-FFF2-40B4-BE49-F238E27FC236}">
              <a16:creationId xmlns:a16="http://schemas.microsoft.com/office/drawing/2014/main" id="{CB6AA27D-7334-434A-9E1F-8923A6CDCD2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77" name="CasellaDiTesto 1476">
          <a:extLst>
            <a:ext uri="{FF2B5EF4-FFF2-40B4-BE49-F238E27FC236}">
              <a16:creationId xmlns:a16="http://schemas.microsoft.com/office/drawing/2014/main" id="{026126AE-AA1F-41D5-BE5E-B82882A2FC7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78" name="CasellaDiTesto 1477">
          <a:extLst>
            <a:ext uri="{FF2B5EF4-FFF2-40B4-BE49-F238E27FC236}">
              <a16:creationId xmlns:a16="http://schemas.microsoft.com/office/drawing/2014/main" id="{B219EEFD-B7C2-4A07-BAED-C530297DDF1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79" name="CasellaDiTesto 1478">
          <a:extLst>
            <a:ext uri="{FF2B5EF4-FFF2-40B4-BE49-F238E27FC236}">
              <a16:creationId xmlns:a16="http://schemas.microsoft.com/office/drawing/2014/main" id="{D4DC3AA8-AD1D-47CC-90F3-2E665BC0089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0" name="CasellaDiTesto 1479">
          <a:extLst>
            <a:ext uri="{FF2B5EF4-FFF2-40B4-BE49-F238E27FC236}">
              <a16:creationId xmlns:a16="http://schemas.microsoft.com/office/drawing/2014/main" id="{5B5021E7-52E7-4E76-AEA2-334535DC00A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1" name="CasellaDiTesto 1480">
          <a:extLst>
            <a:ext uri="{FF2B5EF4-FFF2-40B4-BE49-F238E27FC236}">
              <a16:creationId xmlns:a16="http://schemas.microsoft.com/office/drawing/2014/main" id="{A0ED475C-BF68-467D-866A-777E06462A2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2" name="CasellaDiTesto 1481">
          <a:extLst>
            <a:ext uri="{FF2B5EF4-FFF2-40B4-BE49-F238E27FC236}">
              <a16:creationId xmlns:a16="http://schemas.microsoft.com/office/drawing/2014/main" id="{5F006FD3-71BF-482F-89EB-C39535B60A8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3" name="CasellaDiTesto 1482">
          <a:extLst>
            <a:ext uri="{FF2B5EF4-FFF2-40B4-BE49-F238E27FC236}">
              <a16:creationId xmlns:a16="http://schemas.microsoft.com/office/drawing/2014/main" id="{7012091A-8058-4E00-907E-A910D4A4B36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4" name="CasellaDiTesto 1483">
          <a:extLst>
            <a:ext uri="{FF2B5EF4-FFF2-40B4-BE49-F238E27FC236}">
              <a16:creationId xmlns:a16="http://schemas.microsoft.com/office/drawing/2014/main" id="{8B4D342C-522B-40A8-96F3-E84811E8903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5" name="CasellaDiTesto 1484">
          <a:extLst>
            <a:ext uri="{FF2B5EF4-FFF2-40B4-BE49-F238E27FC236}">
              <a16:creationId xmlns:a16="http://schemas.microsoft.com/office/drawing/2014/main" id="{C8937888-CCAB-4F02-AE19-A51BD332AF1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6" name="CasellaDiTesto 1485">
          <a:extLst>
            <a:ext uri="{FF2B5EF4-FFF2-40B4-BE49-F238E27FC236}">
              <a16:creationId xmlns:a16="http://schemas.microsoft.com/office/drawing/2014/main" id="{3DB7E464-EABA-4775-BDBF-9576FC33212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87" name="CasellaDiTesto 1486">
          <a:extLst>
            <a:ext uri="{FF2B5EF4-FFF2-40B4-BE49-F238E27FC236}">
              <a16:creationId xmlns:a16="http://schemas.microsoft.com/office/drawing/2014/main" id="{22456AB7-1D89-42B5-B6A0-8427E0335E2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88" name="CasellaDiTesto 1487">
          <a:extLst>
            <a:ext uri="{FF2B5EF4-FFF2-40B4-BE49-F238E27FC236}">
              <a16:creationId xmlns:a16="http://schemas.microsoft.com/office/drawing/2014/main" id="{4885C656-281E-4E34-81F3-D9809FF11BC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89" name="CasellaDiTesto 1488">
          <a:extLst>
            <a:ext uri="{FF2B5EF4-FFF2-40B4-BE49-F238E27FC236}">
              <a16:creationId xmlns:a16="http://schemas.microsoft.com/office/drawing/2014/main" id="{22FDA887-3558-459F-B482-4A6443C521A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0" name="CasellaDiTesto 1489">
          <a:extLst>
            <a:ext uri="{FF2B5EF4-FFF2-40B4-BE49-F238E27FC236}">
              <a16:creationId xmlns:a16="http://schemas.microsoft.com/office/drawing/2014/main" id="{F4269690-B320-4BF7-AD1F-F77C04102F7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1" name="CasellaDiTesto 1490">
          <a:extLst>
            <a:ext uri="{FF2B5EF4-FFF2-40B4-BE49-F238E27FC236}">
              <a16:creationId xmlns:a16="http://schemas.microsoft.com/office/drawing/2014/main" id="{65CDA540-B663-4141-A99D-746C069D27C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2" name="CasellaDiTesto 1491">
          <a:extLst>
            <a:ext uri="{FF2B5EF4-FFF2-40B4-BE49-F238E27FC236}">
              <a16:creationId xmlns:a16="http://schemas.microsoft.com/office/drawing/2014/main" id="{D333BA1C-1FED-4DD9-8130-13890B72036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3" name="CasellaDiTesto 1492">
          <a:extLst>
            <a:ext uri="{FF2B5EF4-FFF2-40B4-BE49-F238E27FC236}">
              <a16:creationId xmlns:a16="http://schemas.microsoft.com/office/drawing/2014/main" id="{20CCEDC0-5AAA-4A54-99B6-38C795F2FB5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4" name="CasellaDiTesto 1493">
          <a:extLst>
            <a:ext uri="{FF2B5EF4-FFF2-40B4-BE49-F238E27FC236}">
              <a16:creationId xmlns:a16="http://schemas.microsoft.com/office/drawing/2014/main" id="{7A86A27E-F0B7-4512-A286-F0B7B32B9AC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5" name="CasellaDiTesto 1494">
          <a:extLst>
            <a:ext uri="{FF2B5EF4-FFF2-40B4-BE49-F238E27FC236}">
              <a16:creationId xmlns:a16="http://schemas.microsoft.com/office/drawing/2014/main" id="{95F5E601-C690-4CA6-971E-F5D285E5D4D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6" name="CasellaDiTesto 1495">
          <a:extLst>
            <a:ext uri="{FF2B5EF4-FFF2-40B4-BE49-F238E27FC236}">
              <a16:creationId xmlns:a16="http://schemas.microsoft.com/office/drawing/2014/main" id="{B7CF1038-197F-4488-83B3-9F20A02524F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7" name="CasellaDiTesto 1496">
          <a:extLst>
            <a:ext uri="{FF2B5EF4-FFF2-40B4-BE49-F238E27FC236}">
              <a16:creationId xmlns:a16="http://schemas.microsoft.com/office/drawing/2014/main" id="{A58B9C73-CC63-4463-8825-38DA5EAE0A5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8" name="CasellaDiTesto 1497">
          <a:extLst>
            <a:ext uri="{FF2B5EF4-FFF2-40B4-BE49-F238E27FC236}">
              <a16:creationId xmlns:a16="http://schemas.microsoft.com/office/drawing/2014/main" id="{9279CDBE-5E68-4CA9-87A0-52E440C0B49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9" name="CasellaDiTesto 1498">
          <a:extLst>
            <a:ext uri="{FF2B5EF4-FFF2-40B4-BE49-F238E27FC236}">
              <a16:creationId xmlns:a16="http://schemas.microsoft.com/office/drawing/2014/main" id="{49111036-1041-432F-86F9-CADFE9B4028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500" name="CasellaDiTesto 1499">
          <a:extLst>
            <a:ext uri="{FF2B5EF4-FFF2-40B4-BE49-F238E27FC236}">
              <a16:creationId xmlns:a16="http://schemas.microsoft.com/office/drawing/2014/main" id="{3B683AC2-47C4-48BA-B287-2DE4AC220C3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501" name="CasellaDiTesto 1500">
          <a:extLst>
            <a:ext uri="{FF2B5EF4-FFF2-40B4-BE49-F238E27FC236}">
              <a16:creationId xmlns:a16="http://schemas.microsoft.com/office/drawing/2014/main" id="{21B5CCDB-5429-46A9-B92C-D71080ADB6B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502" name="CasellaDiTesto 1501">
          <a:extLst>
            <a:ext uri="{FF2B5EF4-FFF2-40B4-BE49-F238E27FC236}">
              <a16:creationId xmlns:a16="http://schemas.microsoft.com/office/drawing/2014/main" id="{38A9A092-26B4-4734-AD8B-7B12AEFE89D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503" name="CasellaDiTesto 1502">
          <a:extLst>
            <a:ext uri="{FF2B5EF4-FFF2-40B4-BE49-F238E27FC236}">
              <a16:creationId xmlns:a16="http://schemas.microsoft.com/office/drawing/2014/main" id="{27BB356C-4F50-45AB-8610-51E2750C43C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504" name="CasellaDiTesto 1503">
          <a:extLst>
            <a:ext uri="{FF2B5EF4-FFF2-40B4-BE49-F238E27FC236}">
              <a16:creationId xmlns:a16="http://schemas.microsoft.com/office/drawing/2014/main" id="{F2453840-6690-4965-B297-77189AEBBF8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505" name="CasellaDiTesto 1504">
          <a:extLst>
            <a:ext uri="{FF2B5EF4-FFF2-40B4-BE49-F238E27FC236}">
              <a16:creationId xmlns:a16="http://schemas.microsoft.com/office/drawing/2014/main" id="{503928BC-9277-4A2C-90F9-D696D9B0FFC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506" name="CasellaDiTesto 1505">
          <a:extLst>
            <a:ext uri="{FF2B5EF4-FFF2-40B4-BE49-F238E27FC236}">
              <a16:creationId xmlns:a16="http://schemas.microsoft.com/office/drawing/2014/main" id="{3B4784E4-7C3D-423B-9682-B042D7C6CED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507" name="CasellaDiTesto 1506">
          <a:extLst>
            <a:ext uri="{FF2B5EF4-FFF2-40B4-BE49-F238E27FC236}">
              <a16:creationId xmlns:a16="http://schemas.microsoft.com/office/drawing/2014/main" id="{9755F65A-2AB6-4F7D-8D67-0C4F937906A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508" name="CasellaDiTesto 1507">
          <a:extLst>
            <a:ext uri="{FF2B5EF4-FFF2-40B4-BE49-F238E27FC236}">
              <a16:creationId xmlns:a16="http://schemas.microsoft.com/office/drawing/2014/main" id="{A1FE8450-365E-4058-A903-780D6B3E136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509" name="CasellaDiTesto 1508">
          <a:extLst>
            <a:ext uri="{FF2B5EF4-FFF2-40B4-BE49-F238E27FC236}">
              <a16:creationId xmlns:a16="http://schemas.microsoft.com/office/drawing/2014/main" id="{ECBEDD4A-5DB2-48AC-9A9D-87AA0627BA1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510" name="CasellaDiTesto 1509">
          <a:extLst>
            <a:ext uri="{FF2B5EF4-FFF2-40B4-BE49-F238E27FC236}">
              <a16:creationId xmlns:a16="http://schemas.microsoft.com/office/drawing/2014/main" id="{515D3968-01E6-45AE-9DA0-F8D92D4E7F6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511" name="CasellaDiTesto 1510">
          <a:extLst>
            <a:ext uri="{FF2B5EF4-FFF2-40B4-BE49-F238E27FC236}">
              <a16:creationId xmlns:a16="http://schemas.microsoft.com/office/drawing/2014/main" id="{52854A90-B8B4-488E-B53B-E1F9432C662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512" name="CasellaDiTesto 1511">
          <a:extLst>
            <a:ext uri="{FF2B5EF4-FFF2-40B4-BE49-F238E27FC236}">
              <a16:creationId xmlns:a16="http://schemas.microsoft.com/office/drawing/2014/main" id="{9398B8CD-0C98-4EC7-9B7E-014C2590A7A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513" name="CasellaDiTesto 1512">
          <a:extLst>
            <a:ext uri="{FF2B5EF4-FFF2-40B4-BE49-F238E27FC236}">
              <a16:creationId xmlns:a16="http://schemas.microsoft.com/office/drawing/2014/main" id="{4ED88DE5-9EE4-4407-AB6A-35377CA1280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514" name="CasellaDiTesto 1513">
          <a:extLst>
            <a:ext uri="{FF2B5EF4-FFF2-40B4-BE49-F238E27FC236}">
              <a16:creationId xmlns:a16="http://schemas.microsoft.com/office/drawing/2014/main" id="{6CFD6EA6-E9A8-48AD-A679-4781CA726DD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515" name="CasellaDiTesto 1514">
          <a:extLst>
            <a:ext uri="{FF2B5EF4-FFF2-40B4-BE49-F238E27FC236}">
              <a16:creationId xmlns:a16="http://schemas.microsoft.com/office/drawing/2014/main" id="{70C8D102-E09B-4BA8-BC85-DACCB9EBA47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516" name="CasellaDiTesto 1515">
          <a:extLst>
            <a:ext uri="{FF2B5EF4-FFF2-40B4-BE49-F238E27FC236}">
              <a16:creationId xmlns:a16="http://schemas.microsoft.com/office/drawing/2014/main" id="{783CAC6B-850E-4FBC-8650-91882B85E77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1517" name="CasellaDiTesto 1516">
          <a:extLst>
            <a:ext uri="{FF2B5EF4-FFF2-40B4-BE49-F238E27FC236}">
              <a16:creationId xmlns:a16="http://schemas.microsoft.com/office/drawing/2014/main" id="{BAD22D4F-3984-4EBD-B6B8-37FE7FDD281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518" name="CasellaDiTesto 1517">
          <a:extLst>
            <a:ext uri="{FF2B5EF4-FFF2-40B4-BE49-F238E27FC236}">
              <a16:creationId xmlns:a16="http://schemas.microsoft.com/office/drawing/2014/main" id="{D2D03E85-9466-447E-843F-D09C858A290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1519" name="CasellaDiTesto 1518">
          <a:extLst>
            <a:ext uri="{FF2B5EF4-FFF2-40B4-BE49-F238E27FC236}">
              <a16:creationId xmlns:a16="http://schemas.microsoft.com/office/drawing/2014/main" id="{D17487AA-9096-4490-8900-4065B7DCFEB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520" name="CasellaDiTesto 1519">
          <a:extLst>
            <a:ext uri="{FF2B5EF4-FFF2-40B4-BE49-F238E27FC236}">
              <a16:creationId xmlns:a16="http://schemas.microsoft.com/office/drawing/2014/main" id="{05A95036-D551-4E62-B6CC-0809D596D84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1521" name="CasellaDiTesto 1520">
          <a:extLst>
            <a:ext uri="{FF2B5EF4-FFF2-40B4-BE49-F238E27FC236}">
              <a16:creationId xmlns:a16="http://schemas.microsoft.com/office/drawing/2014/main" id="{82C62834-EFF8-4DD4-ADF3-722A927CCA5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522" name="CasellaDiTesto 1521">
          <a:extLst>
            <a:ext uri="{FF2B5EF4-FFF2-40B4-BE49-F238E27FC236}">
              <a16:creationId xmlns:a16="http://schemas.microsoft.com/office/drawing/2014/main" id="{6574CCEC-BE74-4AFC-8E11-80B0F637E60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523" name="CasellaDiTesto 1522">
          <a:extLst>
            <a:ext uri="{FF2B5EF4-FFF2-40B4-BE49-F238E27FC236}">
              <a16:creationId xmlns:a16="http://schemas.microsoft.com/office/drawing/2014/main" id="{63CD7AF4-1AC4-4981-BEBD-BCB4E6B39D2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524" name="CasellaDiTesto 1523">
          <a:extLst>
            <a:ext uri="{FF2B5EF4-FFF2-40B4-BE49-F238E27FC236}">
              <a16:creationId xmlns:a16="http://schemas.microsoft.com/office/drawing/2014/main" id="{9B20823E-EB3F-4759-9DCB-387E11EC991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525" name="CasellaDiTesto 1524">
          <a:extLst>
            <a:ext uri="{FF2B5EF4-FFF2-40B4-BE49-F238E27FC236}">
              <a16:creationId xmlns:a16="http://schemas.microsoft.com/office/drawing/2014/main" id="{670B2C20-8B41-46CA-A4F0-0A8984FBFB8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1526" name="CasellaDiTesto 1525">
          <a:extLst>
            <a:ext uri="{FF2B5EF4-FFF2-40B4-BE49-F238E27FC236}">
              <a16:creationId xmlns:a16="http://schemas.microsoft.com/office/drawing/2014/main" id="{8D468995-824E-4467-B40B-879F7337976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1527" name="CasellaDiTesto 1526">
          <a:extLst>
            <a:ext uri="{FF2B5EF4-FFF2-40B4-BE49-F238E27FC236}">
              <a16:creationId xmlns:a16="http://schemas.microsoft.com/office/drawing/2014/main" id="{135BCCF9-87F5-4381-934E-90D02CB9739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1528" name="CasellaDiTesto 1527">
          <a:extLst>
            <a:ext uri="{FF2B5EF4-FFF2-40B4-BE49-F238E27FC236}">
              <a16:creationId xmlns:a16="http://schemas.microsoft.com/office/drawing/2014/main" id="{A3BAC842-54E9-492E-82BC-DF3515602FA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529" name="CasellaDiTesto 1528">
          <a:extLst>
            <a:ext uri="{FF2B5EF4-FFF2-40B4-BE49-F238E27FC236}">
              <a16:creationId xmlns:a16="http://schemas.microsoft.com/office/drawing/2014/main" id="{75A6489B-7332-487E-B394-C15DA545F47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530" name="CasellaDiTesto 1529">
          <a:extLst>
            <a:ext uri="{FF2B5EF4-FFF2-40B4-BE49-F238E27FC236}">
              <a16:creationId xmlns:a16="http://schemas.microsoft.com/office/drawing/2014/main" id="{6C592B18-13E4-4019-BAFA-0B89A9621D0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531" name="CasellaDiTesto 1530">
          <a:extLst>
            <a:ext uri="{FF2B5EF4-FFF2-40B4-BE49-F238E27FC236}">
              <a16:creationId xmlns:a16="http://schemas.microsoft.com/office/drawing/2014/main" id="{4C047B63-7AD4-42F3-9117-A7C6FA0CE96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532" name="CasellaDiTesto 1531">
          <a:extLst>
            <a:ext uri="{FF2B5EF4-FFF2-40B4-BE49-F238E27FC236}">
              <a16:creationId xmlns:a16="http://schemas.microsoft.com/office/drawing/2014/main" id="{F7FC4C9A-8CDF-46F8-8EAC-B2E10FE4206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533" name="CasellaDiTesto 1532">
          <a:extLst>
            <a:ext uri="{FF2B5EF4-FFF2-40B4-BE49-F238E27FC236}">
              <a16:creationId xmlns:a16="http://schemas.microsoft.com/office/drawing/2014/main" id="{5F5A61ED-44DE-4670-91AC-0A93DD5FF72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534" name="CasellaDiTesto 1533">
          <a:extLst>
            <a:ext uri="{FF2B5EF4-FFF2-40B4-BE49-F238E27FC236}">
              <a16:creationId xmlns:a16="http://schemas.microsoft.com/office/drawing/2014/main" id="{AA413264-D3A7-499D-8EE6-D8DEDA9E588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1535" name="CasellaDiTesto 1534">
          <a:extLst>
            <a:ext uri="{FF2B5EF4-FFF2-40B4-BE49-F238E27FC236}">
              <a16:creationId xmlns:a16="http://schemas.microsoft.com/office/drawing/2014/main" id="{0E391877-51C2-4076-8AD4-316A0921F60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1536" name="CasellaDiTesto 1535">
          <a:extLst>
            <a:ext uri="{FF2B5EF4-FFF2-40B4-BE49-F238E27FC236}">
              <a16:creationId xmlns:a16="http://schemas.microsoft.com/office/drawing/2014/main" id="{B8E9D19C-EAE1-4659-A85C-573A50AEF59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1537" name="CasellaDiTesto 1536">
          <a:extLst>
            <a:ext uri="{FF2B5EF4-FFF2-40B4-BE49-F238E27FC236}">
              <a16:creationId xmlns:a16="http://schemas.microsoft.com/office/drawing/2014/main" id="{024A0204-2B69-4854-B1E1-C6819593FB8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538" name="CasellaDiTesto 1537">
          <a:extLst>
            <a:ext uri="{FF2B5EF4-FFF2-40B4-BE49-F238E27FC236}">
              <a16:creationId xmlns:a16="http://schemas.microsoft.com/office/drawing/2014/main" id="{2F102CF1-E157-41B2-BEE2-7E48ED82446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539" name="CasellaDiTesto 1538">
          <a:extLst>
            <a:ext uri="{FF2B5EF4-FFF2-40B4-BE49-F238E27FC236}">
              <a16:creationId xmlns:a16="http://schemas.microsoft.com/office/drawing/2014/main" id="{7E94C633-C35F-454E-902D-51750B28D60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540" name="CasellaDiTesto 1539">
          <a:extLst>
            <a:ext uri="{FF2B5EF4-FFF2-40B4-BE49-F238E27FC236}">
              <a16:creationId xmlns:a16="http://schemas.microsoft.com/office/drawing/2014/main" id="{945252B0-BD65-43A0-A990-8A9A68B799B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541" name="CasellaDiTesto 1540">
          <a:extLst>
            <a:ext uri="{FF2B5EF4-FFF2-40B4-BE49-F238E27FC236}">
              <a16:creationId xmlns:a16="http://schemas.microsoft.com/office/drawing/2014/main" id="{EDD6B329-D305-45E9-A781-F791D3826AD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542" name="CasellaDiTesto 1541">
          <a:extLst>
            <a:ext uri="{FF2B5EF4-FFF2-40B4-BE49-F238E27FC236}">
              <a16:creationId xmlns:a16="http://schemas.microsoft.com/office/drawing/2014/main" id="{C3C5FF1A-36BB-404A-8A70-407FEA5007B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543" name="CasellaDiTesto 1542">
          <a:extLst>
            <a:ext uri="{FF2B5EF4-FFF2-40B4-BE49-F238E27FC236}">
              <a16:creationId xmlns:a16="http://schemas.microsoft.com/office/drawing/2014/main" id="{BC337383-057C-4034-A4E5-2A876983A9A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544" name="CasellaDiTesto 1543">
          <a:extLst>
            <a:ext uri="{FF2B5EF4-FFF2-40B4-BE49-F238E27FC236}">
              <a16:creationId xmlns:a16="http://schemas.microsoft.com/office/drawing/2014/main" id="{01242408-8CF3-4340-A4D8-2A1B432406E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545" name="CasellaDiTesto 1544">
          <a:extLst>
            <a:ext uri="{FF2B5EF4-FFF2-40B4-BE49-F238E27FC236}">
              <a16:creationId xmlns:a16="http://schemas.microsoft.com/office/drawing/2014/main" id="{CB60DD36-E0BA-441A-89D5-E08519D6D66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546" name="CasellaDiTesto 1545">
          <a:extLst>
            <a:ext uri="{FF2B5EF4-FFF2-40B4-BE49-F238E27FC236}">
              <a16:creationId xmlns:a16="http://schemas.microsoft.com/office/drawing/2014/main" id="{4AE08C23-F114-4859-979E-8D58185A224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1547" name="CasellaDiTesto 1546">
          <a:extLst>
            <a:ext uri="{FF2B5EF4-FFF2-40B4-BE49-F238E27FC236}">
              <a16:creationId xmlns:a16="http://schemas.microsoft.com/office/drawing/2014/main" id="{4BC0ADDD-9E27-41FB-8996-21883D2273A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548" name="CasellaDiTesto 1547">
          <a:extLst>
            <a:ext uri="{FF2B5EF4-FFF2-40B4-BE49-F238E27FC236}">
              <a16:creationId xmlns:a16="http://schemas.microsoft.com/office/drawing/2014/main" id="{26317B23-EA76-4AC0-B1C0-A08EC284CBF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1549" name="CasellaDiTesto 1548">
          <a:extLst>
            <a:ext uri="{FF2B5EF4-FFF2-40B4-BE49-F238E27FC236}">
              <a16:creationId xmlns:a16="http://schemas.microsoft.com/office/drawing/2014/main" id="{C4D34D53-8A65-4B4F-812B-AF6D1EC2170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550" name="CasellaDiTesto 1549">
          <a:extLst>
            <a:ext uri="{FF2B5EF4-FFF2-40B4-BE49-F238E27FC236}">
              <a16:creationId xmlns:a16="http://schemas.microsoft.com/office/drawing/2014/main" id="{A696BB48-F438-41BB-9ADD-04B48896938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1551" name="CasellaDiTesto 1550">
          <a:extLst>
            <a:ext uri="{FF2B5EF4-FFF2-40B4-BE49-F238E27FC236}">
              <a16:creationId xmlns:a16="http://schemas.microsoft.com/office/drawing/2014/main" id="{4AFD95E0-1DA0-4EB2-B350-702C1546A1A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552" name="CasellaDiTesto 1551">
          <a:extLst>
            <a:ext uri="{FF2B5EF4-FFF2-40B4-BE49-F238E27FC236}">
              <a16:creationId xmlns:a16="http://schemas.microsoft.com/office/drawing/2014/main" id="{41FF20EB-819C-47EA-8812-FCAC24BE8E6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553" name="CasellaDiTesto 1552">
          <a:extLst>
            <a:ext uri="{FF2B5EF4-FFF2-40B4-BE49-F238E27FC236}">
              <a16:creationId xmlns:a16="http://schemas.microsoft.com/office/drawing/2014/main" id="{79B18DCA-FF8E-4405-81E3-01F6A2A90EE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554" name="CasellaDiTesto 1553">
          <a:extLst>
            <a:ext uri="{FF2B5EF4-FFF2-40B4-BE49-F238E27FC236}">
              <a16:creationId xmlns:a16="http://schemas.microsoft.com/office/drawing/2014/main" id="{CDA4ADB5-13F7-499C-8237-4D286CFC62A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555" name="CasellaDiTesto 1554">
          <a:extLst>
            <a:ext uri="{FF2B5EF4-FFF2-40B4-BE49-F238E27FC236}">
              <a16:creationId xmlns:a16="http://schemas.microsoft.com/office/drawing/2014/main" id="{7633BDC5-4CF1-4FF7-9E74-CF179307842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556" name="CasellaDiTesto 1555">
          <a:extLst>
            <a:ext uri="{FF2B5EF4-FFF2-40B4-BE49-F238E27FC236}">
              <a16:creationId xmlns:a16="http://schemas.microsoft.com/office/drawing/2014/main" id="{BED0F544-4920-4406-BA27-14FD5416FEE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557" name="CasellaDiTesto 1556">
          <a:extLst>
            <a:ext uri="{FF2B5EF4-FFF2-40B4-BE49-F238E27FC236}">
              <a16:creationId xmlns:a16="http://schemas.microsoft.com/office/drawing/2014/main" id="{DE252660-CABF-4507-9803-AD2D05E898A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558" name="CasellaDiTesto 1557">
          <a:extLst>
            <a:ext uri="{FF2B5EF4-FFF2-40B4-BE49-F238E27FC236}">
              <a16:creationId xmlns:a16="http://schemas.microsoft.com/office/drawing/2014/main" id="{0E7947A7-A2C4-4D24-8A25-946137BFBFE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559" name="CasellaDiTesto 1558">
          <a:extLst>
            <a:ext uri="{FF2B5EF4-FFF2-40B4-BE49-F238E27FC236}">
              <a16:creationId xmlns:a16="http://schemas.microsoft.com/office/drawing/2014/main" id="{6AD99101-5E94-4570-B75F-31CB05CA75D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560" name="CasellaDiTesto 1559">
          <a:extLst>
            <a:ext uri="{FF2B5EF4-FFF2-40B4-BE49-F238E27FC236}">
              <a16:creationId xmlns:a16="http://schemas.microsoft.com/office/drawing/2014/main" id="{785C1419-DF14-4F5D-AA16-2218F63F5AB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561" name="CasellaDiTesto 1560">
          <a:extLst>
            <a:ext uri="{FF2B5EF4-FFF2-40B4-BE49-F238E27FC236}">
              <a16:creationId xmlns:a16="http://schemas.microsoft.com/office/drawing/2014/main" id="{F6901103-D1B3-457F-A6D6-194F1A17DC6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562" name="CasellaDiTesto 1561">
          <a:extLst>
            <a:ext uri="{FF2B5EF4-FFF2-40B4-BE49-F238E27FC236}">
              <a16:creationId xmlns:a16="http://schemas.microsoft.com/office/drawing/2014/main" id="{82B127FA-A083-4F45-9480-0B824A50BEC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563" name="CasellaDiTesto 1562">
          <a:extLst>
            <a:ext uri="{FF2B5EF4-FFF2-40B4-BE49-F238E27FC236}">
              <a16:creationId xmlns:a16="http://schemas.microsoft.com/office/drawing/2014/main" id="{4C03AE9F-7EAE-40FE-B17B-6302D87DD41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564" name="CasellaDiTesto 1563">
          <a:extLst>
            <a:ext uri="{FF2B5EF4-FFF2-40B4-BE49-F238E27FC236}">
              <a16:creationId xmlns:a16="http://schemas.microsoft.com/office/drawing/2014/main" id="{8F8D668F-F199-40E2-9490-4E101CCE3E2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1565" name="CasellaDiTesto 1564">
          <a:extLst>
            <a:ext uri="{FF2B5EF4-FFF2-40B4-BE49-F238E27FC236}">
              <a16:creationId xmlns:a16="http://schemas.microsoft.com/office/drawing/2014/main" id="{E29C4789-1F7B-4C1B-9361-8A8380F0646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1566" name="CasellaDiTesto 1565">
          <a:extLst>
            <a:ext uri="{FF2B5EF4-FFF2-40B4-BE49-F238E27FC236}">
              <a16:creationId xmlns:a16="http://schemas.microsoft.com/office/drawing/2014/main" id="{7FA21975-8900-4B30-9ACA-1F9BB860AB3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1567" name="CasellaDiTesto 1566">
          <a:extLst>
            <a:ext uri="{FF2B5EF4-FFF2-40B4-BE49-F238E27FC236}">
              <a16:creationId xmlns:a16="http://schemas.microsoft.com/office/drawing/2014/main" id="{2A94418B-AB38-4F16-B760-5429772A7A5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568" name="CasellaDiTesto 1567">
          <a:extLst>
            <a:ext uri="{FF2B5EF4-FFF2-40B4-BE49-F238E27FC236}">
              <a16:creationId xmlns:a16="http://schemas.microsoft.com/office/drawing/2014/main" id="{60C157A0-0CF8-4F7E-91F8-7D339EE9772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569" name="CasellaDiTesto 1568">
          <a:extLst>
            <a:ext uri="{FF2B5EF4-FFF2-40B4-BE49-F238E27FC236}">
              <a16:creationId xmlns:a16="http://schemas.microsoft.com/office/drawing/2014/main" id="{426301EA-7698-4428-AEBE-13AD94A6597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570" name="CasellaDiTesto 1569">
          <a:extLst>
            <a:ext uri="{FF2B5EF4-FFF2-40B4-BE49-F238E27FC236}">
              <a16:creationId xmlns:a16="http://schemas.microsoft.com/office/drawing/2014/main" id="{9C66130A-92A7-4801-AC07-3CBA73033D7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571" name="CasellaDiTesto 1570">
          <a:extLst>
            <a:ext uri="{FF2B5EF4-FFF2-40B4-BE49-F238E27FC236}">
              <a16:creationId xmlns:a16="http://schemas.microsoft.com/office/drawing/2014/main" id="{29DA5677-631B-4577-A809-AFDA97B5E5B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572" name="CasellaDiTesto 1571">
          <a:extLst>
            <a:ext uri="{FF2B5EF4-FFF2-40B4-BE49-F238E27FC236}">
              <a16:creationId xmlns:a16="http://schemas.microsoft.com/office/drawing/2014/main" id="{F9048154-17EF-4E22-851E-B313A53B095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573" name="CasellaDiTesto 1572">
          <a:extLst>
            <a:ext uri="{FF2B5EF4-FFF2-40B4-BE49-F238E27FC236}">
              <a16:creationId xmlns:a16="http://schemas.microsoft.com/office/drawing/2014/main" id="{5FCFF387-D008-458B-A88D-8EB7F818C15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574" name="CasellaDiTesto 1573">
          <a:extLst>
            <a:ext uri="{FF2B5EF4-FFF2-40B4-BE49-F238E27FC236}">
              <a16:creationId xmlns:a16="http://schemas.microsoft.com/office/drawing/2014/main" id="{CD21D695-B89C-4E0B-9917-C763D2E2A27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575" name="CasellaDiTesto 1574">
          <a:extLst>
            <a:ext uri="{FF2B5EF4-FFF2-40B4-BE49-F238E27FC236}">
              <a16:creationId xmlns:a16="http://schemas.microsoft.com/office/drawing/2014/main" id="{FE5F37DD-A57D-43B3-B03A-0D50B39FB2C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576" name="CasellaDiTesto 1575">
          <a:extLst>
            <a:ext uri="{FF2B5EF4-FFF2-40B4-BE49-F238E27FC236}">
              <a16:creationId xmlns:a16="http://schemas.microsoft.com/office/drawing/2014/main" id="{BAD15113-FB30-49D7-95EF-56868E74DDD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577" name="CasellaDiTesto 1576">
          <a:extLst>
            <a:ext uri="{FF2B5EF4-FFF2-40B4-BE49-F238E27FC236}">
              <a16:creationId xmlns:a16="http://schemas.microsoft.com/office/drawing/2014/main" id="{E5EC3542-3DF7-4358-8AEC-4A0E1CE77EF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578" name="CasellaDiTesto 1577">
          <a:extLst>
            <a:ext uri="{FF2B5EF4-FFF2-40B4-BE49-F238E27FC236}">
              <a16:creationId xmlns:a16="http://schemas.microsoft.com/office/drawing/2014/main" id="{B3CD8335-8A39-4C0B-8BBB-4ED75EAA227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579" name="CasellaDiTesto 1578">
          <a:extLst>
            <a:ext uri="{FF2B5EF4-FFF2-40B4-BE49-F238E27FC236}">
              <a16:creationId xmlns:a16="http://schemas.microsoft.com/office/drawing/2014/main" id="{B8B35327-9A38-4344-AAF2-A2238B5F319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580" name="CasellaDiTesto 1579">
          <a:extLst>
            <a:ext uri="{FF2B5EF4-FFF2-40B4-BE49-F238E27FC236}">
              <a16:creationId xmlns:a16="http://schemas.microsoft.com/office/drawing/2014/main" id="{8B11A424-64D8-44C0-A002-4621ECC963B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581" name="CasellaDiTesto 1580">
          <a:extLst>
            <a:ext uri="{FF2B5EF4-FFF2-40B4-BE49-F238E27FC236}">
              <a16:creationId xmlns:a16="http://schemas.microsoft.com/office/drawing/2014/main" id="{6809A7C5-7E6F-4A3F-A687-42F50C615DE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582" name="CasellaDiTesto 1581">
          <a:extLst>
            <a:ext uri="{FF2B5EF4-FFF2-40B4-BE49-F238E27FC236}">
              <a16:creationId xmlns:a16="http://schemas.microsoft.com/office/drawing/2014/main" id="{D5868F9A-6963-48CB-A6B6-FEA5EAC978A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583" name="CasellaDiTesto 1582">
          <a:extLst>
            <a:ext uri="{FF2B5EF4-FFF2-40B4-BE49-F238E27FC236}">
              <a16:creationId xmlns:a16="http://schemas.microsoft.com/office/drawing/2014/main" id="{E0341F7C-73D5-414B-9F30-1140F7A1EB1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584" name="CasellaDiTesto 1583">
          <a:extLst>
            <a:ext uri="{FF2B5EF4-FFF2-40B4-BE49-F238E27FC236}">
              <a16:creationId xmlns:a16="http://schemas.microsoft.com/office/drawing/2014/main" id="{1BE58641-6516-40C0-9C51-24343088FAD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585" name="CasellaDiTesto 1584">
          <a:extLst>
            <a:ext uri="{FF2B5EF4-FFF2-40B4-BE49-F238E27FC236}">
              <a16:creationId xmlns:a16="http://schemas.microsoft.com/office/drawing/2014/main" id="{368D4BE2-86E8-43B9-92AC-59753F7580A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586" name="CasellaDiTesto 1585">
          <a:extLst>
            <a:ext uri="{FF2B5EF4-FFF2-40B4-BE49-F238E27FC236}">
              <a16:creationId xmlns:a16="http://schemas.microsoft.com/office/drawing/2014/main" id="{F6F99B3B-39C4-420E-B646-C6517EFBC88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587" name="CasellaDiTesto 1586">
          <a:extLst>
            <a:ext uri="{FF2B5EF4-FFF2-40B4-BE49-F238E27FC236}">
              <a16:creationId xmlns:a16="http://schemas.microsoft.com/office/drawing/2014/main" id="{18210D63-9534-4756-8436-5309DE96948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588" name="CasellaDiTesto 1587">
          <a:extLst>
            <a:ext uri="{FF2B5EF4-FFF2-40B4-BE49-F238E27FC236}">
              <a16:creationId xmlns:a16="http://schemas.microsoft.com/office/drawing/2014/main" id="{F6227784-F272-4ECA-BDAA-DBA96234E0A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589" name="CasellaDiTesto 1588">
          <a:extLst>
            <a:ext uri="{FF2B5EF4-FFF2-40B4-BE49-F238E27FC236}">
              <a16:creationId xmlns:a16="http://schemas.microsoft.com/office/drawing/2014/main" id="{AF71633D-50E2-4BDF-84A0-650EE721FB0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590" name="CasellaDiTesto 1589">
          <a:extLst>
            <a:ext uri="{FF2B5EF4-FFF2-40B4-BE49-F238E27FC236}">
              <a16:creationId xmlns:a16="http://schemas.microsoft.com/office/drawing/2014/main" id="{2DE0C116-FF3C-4E5E-A841-819D936395F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591" name="CasellaDiTesto 1590">
          <a:extLst>
            <a:ext uri="{FF2B5EF4-FFF2-40B4-BE49-F238E27FC236}">
              <a16:creationId xmlns:a16="http://schemas.microsoft.com/office/drawing/2014/main" id="{D1B7E89D-891E-450C-868C-420DB448886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592" name="CasellaDiTesto 1591">
          <a:extLst>
            <a:ext uri="{FF2B5EF4-FFF2-40B4-BE49-F238E27FC236}">
              <a16:creationId xmlns:a16="http://schemas.microsoft.com/office/drawing/2014/main" id="{8CD51749-06C0-4C01-8BA8-68598C84C98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593" name="CasellaDiTesto 1592">
          <a:extLst>
            <a:ext uri="{FF2B5EF4-FFF2-40B4-BE49-F238E27FC236}">
              <a16:creationId xmlns:a16="http://schemas.microsoft.com/office/drawing/2014/main" id="{0AD77F2D-3DFF-4F26-8804-8C874C66767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594" name="CasellaDiTesto 1593">
          <a:extLst>
            <a:ext uri="{FF2B5EF4-FFF2-40B4-BE49-F238E27FC236}">
              <a16:creationId xmlns:a16="http://schemas.microsoft.com/office/drawing/2014/main" id="{929D0723-2C86-481D-94E6-ACE7CB5C79F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1595" name="CasellaDiTesto 1594">
          <a:extLst>
            <a:ext uri="{FF2B5EF4-FFF2-40B4-BE49-F238E27FC236}">
              <a16:creationId xmlns:a16="http://schemas.microsoft.com/office/drawing/2014/main" id="{B35865FD-7476-4885-B957-8BB98640983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1596" name="CasellaDiTesto 1595">
          <a:extLst>
            <a:ext uri="{FF2B5EF4-FFF2-40B4-BE49-F238E27FC236}">
              <a16:creationId xmlns:a16="http://schemas.microsoft.com/office/drawing/2014/main" id="{216376B5-9994-48D0-AF91-66F25391F49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1597" name="CasellaDiTesto 1596">
          <a:extLst>
            <a:ext uri="{FF2B5EF4-FFF2-40B4-BE49-F238E27FC236}">
              <a16:creationId xmlns:a16="http://schemas.microsoft.com/office/drawing/2014/main" id="{B6DACB4C-B2F2-4C66-AD16-B69FC01D9E9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598" name="CasellaDiTesto 1597">
          <a:extLst>
            <a:ext uri="{FF2B5EF4-FFF2-40B4-BE49-F238E27FC236}">
              <a16:creationId xmlns:a16="http://schemas.microsoft.com/office/drawing/2014/main" id="{C7E4C143-35D4-41BC-9F45-21DD75B2A58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599" name="CasellaDiTesto 1598">
          <a:extLst>
            <a:ext uri="{FF2B5EF4-FFF2-40B4-BE49-F238E27FC236}">
              <a16:creationId xmlns:a16="http://schemas.microsoft.com/office/drawing/2014/main" id="{9C4ECA73-50F2-4F69-B827-733CF3641A2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600" name="CasellaDiTesto 1599">
          <a:extLst>
            <a:ext uri="{FF2B5EF4-FFF2-40B4-BE49-F238E27FC236}">
              <a16:creationId xmlns:a16="http://schemas.microsoft.com/office/drawing/2014/main" id="{05AA13AF-3D2B-4733-9432-C6DD8F47041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601" name="CasellaDiTesto 1600">
          <a:extLst>
            <a:ext uri="{FF2B5EF4-FFF2-40B4-BE49-F238E27FC236}">
              <a16:creationId xmlns:a16="http://schemas.microsoft.com/office/drawing/2014/main" id="{C1800CDE-0548-4805-8AAC-D4D64027ED8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602" name="CasellaDiTesto 1601">
          <a:extLst>
            <a:ext uri="{FF2B5EF4-FFF2-40B4-BE49-F238E27FC236}">
              <a16:creationId xmlns:a16="http://schemas.microsoft.com/office/drawing/2014/main" id="{87ED02B3-BE95-4D00-9393-1FA5636438F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603" name="CasellaDiTesto 1602">
          <a:extLst>
            <a:ext uri="{FF2B5EF4-FFF2-40B4-BE49-F238E27FC236}">
              <a16:creationId xmlns:a16="http://schemas.microsoft.com/office/drawing/2014/main" id="{6E44C77B-5B34-44BF-AFE8-8180A978F82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604" name="CasellaDiTesto 1603">
          <a:extLst>
            <a:ext uri="{FF2B5EF4-FFF2-40B4-BE49-F238E27FC236}">
              <a16:creationId xmlns:a16="http://schemas.microsoft.com/office/drawing/2014/main" id="{993316E7-2E17-4D06-A261-42D23B1F961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605" name="CasellaDiTesto 1604">
          <a:extLst>
            <a:ext uri="{FF2B5EF4-FFF2-40B4-BE49-F238E27FC236}">
              <a16:creationId xmlns:a16="http://schemas.microsoft.com/office/drawing/2014/main" id="{A744D225-6660-4E8C-891D-9F857CB664D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606" name="CasellaDiTesto 1605">
          <a:extLst>
            <a:ext uri="{FF2B5EF4-FFF2-40B4-BE49-F238E27FC236}">
              <a16:creationId xmlns:a16="http://schemas.microsoft.com/office/drawing/2014/main" id="{0F03317F-E32E-4110-8E68-9516366CFE3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07" name="CasellaDiTesto 1606">
          <a:extLst>
            <a:ext uri="{FF2B5EF4-FFF2-40B4-BE49-F238E27FC236}">
              <a16:creationId xmlns:a16="http://schemas.microsoft.com/office/drawing/2014/main" id="{E8435030-E1E9-419B-A01A-581546F0000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08" name="CasellaDiTesto 1607">
          <a:extLst>
            <a:ext uri="{FF2B5EF4-FFF2-40B4-BE49-F238E27FC236}">
              <a16:creationId xmlns:a16="http://schemas.microsoft.com/office/drawing/2014/main" id="{E66A4C87-7822-44F8-A347-515332E2010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09" name="CasellaDiTesto 1608">
          <a:extLst>
            <a:ext uri="{FF2B5EF4-FFF2-40B4-BE49-F238E27FC236}">
              <a16:creationId xmlns:a16="http://schemas.microsoft.com/office/drawing/2014/main" id="{7919B808-E8DF-4532-A7A5-355D8363393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0" name="CasellaDiTesto 1609">
          <a:extLst>
            <a:ext uri="{FF2B5EF4-FFF2-40B4-BE49-F238E27FC236}">
              <a16:creationId xmlns:a16="http://schemas.microsoft.com/office/drawing/2014/main" id="{C809DB9A-0909-4FFB-A7D9-68E9DE7D787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1" name="CasellaDiTesto 1610">
          <a:extLst>
            <a:ext uri="{FF2B5EF4-FFF2-40B4-BE49-F238E27FC236}">
              <a16:creationId xmlns:a16="http://schemas.microsoft.com/office/drawing/2014/main" id="{6B209BCE-FED7-4EB2-8062-0D74E3A9C2F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2" name="CasellaDiTesto 1611">
          <a:extLst>
            <a:ext uri="{FF2B5EF4-FFF2-40B4-BE49-F238E27FC236}">
              <a16:creationId xmlns:a16="http://schemas.microsoft.com/office/drawing/2014/main" id="{7D9F8789-F4C7-4137-B75C-C5A37456A78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13" name="CasellaDiTesto 1612">
          <a:extLst>
            <a:ext uri="{FF2B5EF4-FFF2-40B4-BE49-F238E27FC236}">
              <a16:creationId xmlns:a16="http://schemas.microsoft.com/office/drawing/2014/main" id="{90BB2818-0B0D-4A66-B6E4-27F14DD475D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14" name="CasellaDiTesto 1613">
          <a:extLst>
            <a:ext uri="{FF2B5EF4-FFF2-40B4-BE49-F238E27FC236}">
              <a16:creationId xmlns:a16="http://schemas.microsoft.com/office/drawing/2014/main" id="{74A06441-33A1-4C68-AE1F-29139309344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15" name="CasellaDiTesto 1614">
          <a:extLst>
            <a:ext uri="{FF2B5EF4-FFF2-40B4-BE49-F238E27FC236}">
              <a16:creationId xmlns:a16="http://schemas.microsoft.com/office/drawing/2014/main" id="{D0B18183-B436-4B03-829A-07937A2D59A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6" name="CasellaDiTesto 1615">
          <a:extLst>
            <a:ext uri="{FF2B5EF4-FFF2-40B4-BE49-F238E27FC236}">
              <a16:creationId xmlns:a16="http://schemas.microsoft.com/office/drawing/2014/main" id="{2E9A3AFC-670F-4932-93E1-38EFE496719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7" name="CasellaDiTesto 1616">
          <a:extLst>
            <a:ext uri="{FF2B5EF4-FFF2-40B4-BE49-F238E27FC236}">
              <a16:creationId xmlns:a16="http://schemas.microsoft.com/office/drawing/2014/main" id="{8FD3488F-11B4-4598-9EA3-4BA6D486D4C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8" name="CasellaDiTesto 1617">
          <a:extLst>
            <a:ext uri="{FF2B5EF4-FFF2-40B4-BE49-F238E27FC236}">
              <a16:creationId xmlns:a16="http://schemas.microsoft.com/office/drawing/2014/main" id="{7922343B-199A-49CC-8F51-C6938892052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9" name="CasellaDiTesto 1618">
          <a:extLst>
            <a:ext uri="{FF2B5EF4-FFF2-40B4-BE49-F238E27FC236}">
              <a16:creationId xmlns:a16="http://schemas.microsoft.com/office/drawing/2014/main" id="{0AC8BA22-9D50-48CA-9D78-015DDA467A3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0" name="CasellaDiTesto 1619">
          <a:extLst>
            <a:ext uri="{FF2B5EF4-FFF2-40B4-BE49-F238E27FC236}">
              <a16:creationId xmlns:a16="http://schemas.microsoft.com/office/drawing/2014/main" id="{A1C885A4-FB52-4211-8833-BED16EEECBD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1" name="CasellaDiTesto 1620">
          <a:extLst>
            <a:ext uri="{FF2B5EF4-FFF2-40B4-BE49-F238E27FC236}">
              <a16:creationId xmlns:a16="http://schemas.microsoft.com/office/drawing/2014/main" id="{D2388D21-7965-4D61-9E8C-5F3D5A98AD0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22" name="CasellaDiTesto 1621">
          <a:extLst>
            <a:ext uri="{FF2B5EF4-FFF2-40B4-BE49-F238E27FC236}">
              <a16:creationId xmlns:a16="http://schemas.microsoft.com/office/drawing/2014/main" id="{CC794CCB-A5BD-414B-A906-F4DA21AE58B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23" name="CasellaDiTesto 1622">
          <a:extLst>
            <a:ext uri="{FF2B5EF4-FFF2-40B4-BE49-F238E27FC236}">
              <a16:creationId xmlns:a16="http://schemas.microsoft.com/office/drawing/2014/main" id="{EA21012B-2078-4CDB-B7DB-43D5513346A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24" name="CasellaDiTesto 1623">
          <a:extLst>
            <a:ext uri="{FF2B5EF4-FFF2-40B4-BE49-F238E27FC236}">
              <a16:creationId xmlns:a16="http://schemas.microsoft.com/office/drawing/2014/main" id="{953C263A-28D3-478F-ADF4-B145A48E889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5" name="CasellaDiTesto 1624">
          <a:extLst>
            <a:ext uri="{FF2B5EF4-FFF2-40B4-BE49-F238E27FC236}">
              <a16:creationId xmlns:a16="http://schemas.microsoft.com/office/drawing/2014/main" id="{375A26A1-2834-4912-8E7B-9F5C382E146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6" name="CasellaDiTesto 1625">
          <a:extLst>
            <a:ext uri="{FF2B5EF4-FFF2-40B4-BE49-F238E27FC236}">
              <a16:creationId xmlns:a16="http://schemas.microsoft.com/office/drawing/2014/main" id="{4438FF82-1B63-48E7-92A5-03CB3A6FEC1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7" name="CasellaDiTesto 1626">
          <a:extLst>
            <a:ext uri="{FF2B5EF4-FFF2-40B4-BE49-F238E27FC236}">
              <a16:creationId xmlns:a16="http://schemas.microsoft.com/office/drawing/2014/main" id="{66BEC249-1FA5-4B04-A15C-4E00D7A4B10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8" name="CasellaDiTesto 1627">
          <a:extLst>
            <a:ext uri="{FF2B5EF4-FFF2-40B4-BE49-F238E27FC236}">
              <a16:creationId xmlns:a16="http://schemas.microsoft.com/office/drawing/2014/main" id="{BB77990E-9E3F-4FB3-B2F6-393FF3FEBA5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9" name="CasellaDiTesto 1628">
          <a:extLst>
            <a:ext uri="{FF2B5EF4-FFF2-40B4-BE49-F238E27FC236}">
              <a16:creationId xmlns:a16="http://schemas.microsoft.com/office/drawing/2014/main" id="{812596AB-2EAB-43BB-B1D2-B58BB5A15D6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30" name="CasellaDiTesto 1629">
          <a:extLst>
            <a:ext uri="{FF2B5EF4-FFF2-40B4-BE49-F238E27FC236}">
              <a16:creationId xmlns:a16="http://schemas.microsoft.com/office/drawing/2014/main" id="{DBA42736-3F20-4FEE-922C-0DEC560A143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31" name="CasellaDiTesto 1630">
          <a:extLst>
            <a:ext uri="{FF2B5EF4-FFF2-40B4-BE49-F238E27FC236}">
              <a16:creationId xmlns:a16="http://schemas.microsoft.com/office/drawing/2014/main" id="{46C081A5-C4C9-4A6B-86BA-26BD90A2141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32" name="CasellaDiTesto 1631">
          <a:extLst>
            <a:ext uri="{FF2B5EF4-FFF2-40B4-BE49-F238E27FC236}">
              <a16:creationId xmlns:a16="http://schemas.microsoft.com/office/drawing/2014/main" id="{D25E9D9B-B379-4563-B666-F84EC77094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33" name="CasellaDiTesto 1632">
          <a:extLst>
            <a:ext uri="{FF2B5EF4-FFF2-40B4-BE49-F238E27FC236}">
              <a16:creationId xmlns:a16="http://schemas.microsoft.com/office/drawing/2014/main" id="{386B5D1D-F1F7-4845-B1C4-3E41C87005F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34" name="CasellaDiTesto 1633">
          <a:extLst>
            <a:ext uri="{FF2B5EF4-FFF2-40B4-BE49-F238E27FC236}">
              <a16:creationId xmlns:a16="http://schemas.microsoft.com/office/drawing/2014/main" id="{FA7B9928-5DFC-469D-8E6B-75F282FE3E6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35" name="CasellaDiTesto 1634">
          <a:extLst>
            <a:ext uri="{FF2B5EF4-FFF2-40B4-BE49-F238E27FC236}">
              <a16:creationId xmlns:a16="http://schemas.microsoft.com/office/drawing/2014/main" id="{8A918523-1EE5-439A-9718-7A5FB2CDEF5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36" name="CasellaDiTesto 1635">
          <a:extLst>
            <a:ext uri="{FF2B5EF4-FFF2-40B4-BE49-F238E27FC236}">
              <a16:creationId xmlns:a16="http://schemas.microsoft.com/office/drawing/2014/main" id="{DB80C805-94BC-43F4-B837-CC8F55B0CC8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37" name="CasellaDiTesto 1636">
          <a:extLst>
            <a:ext uri="{FF2B5EF4-FFF2-40B4-BE49-F238E27FC236}">
              <a16:creationId xmlns:a16="http://schemas.microsoft.com/office/drawing/2014/main" id="{79BE3BDD-BB80-4A7B-856B-8A9901DB9B5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38" name="CasellaDiTesto 1637">
          <a:extLst>
            <a:ext uri="{FF2B5EF4-FFF2-40B4-BE49-F238E27FC236}">
              <a16:creationId xmlns:a16="http://schemas.microsoft.com/office/drawing/2014/main" id="{1B6E3F2E-6014-46CC-BC0D-84F765E1F67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39" name="CasellaDiTesto 1638">
          <a:extLst>
            <a:ext uri="{FF2B5EF4-FFF2-40B4-BE49-F238E27FC236}">
              <a16:creationId xmlns:a16="http://schemas.microsoft.com/office/drawing/2014/main" id="{EA04D61D-20FE-41CE-887E-8AF9BD5250A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1640" name="CasellaDiTesto 1639">
          <a:extLst>
            <a:ext uri="{FF2B5EF4-FFF2-40B4-BE49-F238E27FC236}">
              <a16:creationId xmlns:a16="http://schemas.microsoft.com/office/drawing/2014/main" id="{B9E31B5D-B6FE-4012-976A-464234BCA15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1641" name="CasellaDiTesto 1640">
          <a:extLst>
            <a:ext uri="{FF2B5EF4-FFF2-40B4-BE49-F238E27FC236}">
              <a16:creationId xmlns:a16="http://schemas.microsoft.com/office/drawing/2014/main" id="{7CB92351-4FD7-4E50-9257-48B20398BA2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1642" name="CasellaDiTesto 1641">
          <a:extLst>
            <a:ext uri="{FF2B5EF4-FFF2-40B4-BE49-F238E27FC236}">
              <a16:creationId xmlns:a16="http://schemas.microsoft.com/office/drawing/2014/main" id="{D69CFF80-B47E-4C29-BD73-40C40F9BE37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643" name="CasellaDiTesto 1642">
          <a:extLst>
            <a:ext uri="{FF2B5EF4-FFF2-40B4-BE49-F238E27FC236}">
              <a16:creationId xmlns:a16="http://schemas.microsoft.com/office/drawing/2014/main" id="{19753E17-EA5E-4433-A720-5640E4D0DEC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644" name="CasellaDiTesto 1643">
          <a:extLst>
            <a:ext uri="{FF2B5EF4-FFF2-40B4-BE49-F238E27FC236}">
              <a16:creationId xmlns:a16="http://schemas.microsoft.com/office/drawing/2014/main" id="{6865F71A-97EA-46E4-8BC8-2EB7143BD12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645" name="CasellaDiTesto 1644">
          <a:extLst>
            <a:ext uri="{FF2B5EF4-FFF2-40B4-BE49-F238E27FC236}">
              <a16:creationId xmlns:a16="http://schemas.microsoft.com/office/drawing/2014/main" id="{08709AE4-B2D0-4302-ACFD-3ADD5FA8F0B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646" name="CasellaDiTesto 1645">
          <a:extLst>
            <a:ext uri="{FF2B5EF4-FFF2-40B4-BE49-F238E27FC236}">
              <a16:creationId xmlns:a16="http://schemas.microsoft.com/office/drawing/2014/main" id="{7550B880-6383-4082-839D-274DFD26D5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647" name="CasellaDiTesto 1646">
          <a:extLst>
            <a:ext uri="{FF2B5EF4-FFF2-40B4-BE49-F238E27FC236}">
              <a16:creationId xmlns:a16="http://schemas.microsoft.com/office/drawing/2014/main" id="{78FF14BE-1A6B-4E60-BC4E-CCBAA180FC9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648" name="CasellaDiTesto 1647">
          <a:extLst>
            <a:ext uri="{FF2B5EF4-FFF2-40B4-BE49-F238E27FC236}">
              <a16:creationId xmlns:a16="http://schemas.microsoft.com/office/drawing/2014/main" id="{8E4B1188-67E8-413A-8E21-E398DF95C27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649" name="CasellaDiTesto 1648">
          <a:extLst>
            <a:ext uri="{FF2B5EF4-FFF2-40B4-BE49-F238E27FC236}">
              <a16:creationId xmlns:a16="http://schemas.microsoft.com/office/drawing/2014/main" id="{B919D9AE-ACD9-4C1C-B3D2-D229EB74FFC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650" name="CasellaDiTesto 1649">
          <a:extLst>
            <a:ext uri="{FF2B5EF4-FFF2-40B4-BE49-F238E27FC236}">
              <a16:creationId xmlns:a16="http://schemas.microsoft.com/office/drawing/2014/main" id="{B05861E4-4A00-4798-BD41-6BD64CCB6F2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651" name="CasellaDiTesto 1650">
          <a:extLst>
            <a:ext uri="{FF2B5EF4-FFF2-40B4-BE49-F238E27FC236}">
              <a16:creationId xmlns:a16="http://schemas.microsoft.com/office/drawing/2014/main" id="{4D28CFA3-4356-43B6-93D0-0CEED26A9BD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52" name="CasellaDiTesto 1651">
          <a:extLst>
            <a:ext uri="{FF2B5EF4-FFF2-40B4-BE49-F238E27FC236}">
              <a16:creationId xmlns:a16="http://schemas.microsoft.com/office/drawing/2014/main" id="{F48AF2B0-1EC4-4F7F-B415-1B02DE99A39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53" name="CasellaDiTesto 1652">
          <a:extLst>
            <a:ext uri="{FF2B5EF4-FFF2-40B4-BE49-F238E27FC236}">
              <a16:creationId xmlns:a16="http://schemas.microsoft.com/office/drawing/2014/main" id="{5EB0E90E-8EDB-449B-8AC7-8644533C252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54" name="CasellaDiTesto 1653">
          <a:extLst>
            <a:ext uri="{FF2B5EF4-FFF2-40B4-BE49-F238E27FC236}">
              <a16:creationId xmlns:a16="http://schemas.microsoft.com/office/drawing/2014/main" id="{F4A0BAC8-9867-497F-970A-0F771CFC3C0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55" name="CasellaDiTesto 1654">
          <a:extLst>
            <a:ext uri="{FF2B5EF4-FFF2-40B4-BE49-F238E27FC236}">
              <a16:creationId xmlns:a16="http://schemas.microsoft.com/office/drawing/2014/main" id="{5D26364B-A914-47FB-BD96-FF7C68C75C1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56" name="CasellaDiTesto 1655">
          <a:extLst>
            <a:ext uri="{FF2B5EF4-FFF2-40B4-BE49-F238E27FC236}">
              <a16:creationId xmlns:a16="http://schemas.microsoft.com/office/drawing/2014/main" id="{75F7E1BE-3597-4C19-A9C9-A4F0EE691A1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57" name="CasellaDiTesto 1656">
          <a:extLst>
            <a:ext uri="{FF2B5EF4-FFF2-40B4-BE49-F238E27FC236}">
              <a16:creationId xmlns:a16="http://schemas.microsoft.com/office/drawing/2014/main" id="{5590511F-7C16-4F45-AB61-2B6FE6113C4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658" name="CasellaDiTesto 1657">
          <a:extLst>
            <a:ext uri="{FF2B5EF4-FFF2-40B4-BE49-F238E27FC236}">
              <a16:creationId xmlns:a16="http://schemas.microsoft.com/office/drawing/2014/main" id="{166ACDD3-B4BE-493C-B92E-768BA58B07E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659" name="CasellaDiTesto 1658">
          <a:extLst>
            <a:ext uri="{FF2B5EF4-FFF2-40B4-BE49-F238E27FC236}">
              <a16:creationId xmlns:a16="http://schemas.microsoft.com/office/drawing/2014/main" id="{DF0BA5BE-8DEE-4DB4-A194-2F0B2062C3F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660" name="CasellaDiTesto 1659">
          <a:extLst>
            <a:ext uri="{FF2B5EF4-FFF2-40B4-BE49-F238E27FC236}">
              <a16:creationId xmlns:a16="http://schemas.microsoft.com/office/drawing/2014/main" id="{F2D416A1-FC19-42F4-AAAB-EDE185859E4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61" name="CasellaDiTesto 1660">
          <a:extLst>
            <a:ext uri="{FF2B5EF4-FFF2-40B4-BE49-F238E27FC236}">
              <a16:creationId xmlns:a16="http://schemas.microsoft.com/office/drawing/2014/main" id="{E856634E-D96B-4249-B190-C6720550846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62" name="CasellaDiTesto 1661">
          <a:extLst>
            <a:ext uri="{FF2B5EF4-FFF2-40B4-BE49-F238E27FC236}">
              <a16:creationId xmlns:a16="http://schemas.microsoft.com/office/drawing/2014/main" id="{2611CFFC-063A-4310-A4F7-FB170613E23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63" name="CasellaDiTesto 1662">
          <a:extLst>
            <a:ext uri="{FF2B5EF4-FFF2-40B4-BE49-F238E27FC236}">
              <a16:creationId xmlns:a16="http://schemas.microsoft.com/office/drawing/2014/main" id="{A5EFDCC8-4DD6-4681-AAA0-279A16E9A4E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64" name="CasellaDiTesto 1663">
          <a:extLst>
            <a:ext uri="{FF2B5EF4-FFF2-40B4-BE49-F238E27FC236}">
              <a16:creationId xmlns:a16="http://schemas.microsoft.com/office/drawing/2014/main" id="{AD0A02DF-FE1F-4B61-B345-70A9BF04C5B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65" name="CasellaDiTesto 1664">
          <a:extLst>
            <a:ext uri="{FF2B5EF4-FFF2-40B4-BE49-F238E27FC236}">
              <a16:creationId xmlns:a16="http://schemas.microsoft.com/office/drawing/2014/main" id="{712641B4-0851-4E5A-80D9-8A3D2051D64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66" name="CasellaDiTesto 1665">
          <a:extLst>
            <a:ext uri="{FF2B5EF4-FFF2-40B4-BE49-F238E27FC236}">
              <a16:creationId xmlns:a16="http://schemas.microsoft.com/office/drawing/2014/main" id="{89B0CCE7-951F-40E2-8152-158EDC21A40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1667" name="CasellaDiTesto 1666">
          <a:extLst>
            <a:ext uri="{FF2B5EF4-FFF2-40B4-BE49-F238E27FC236}">
              <a16:creationId xmlns:a16="http://schemas.microsoft.com/office/drawing/2014/main" id="{9506EE0A-2559-4AE1-A902-1F5DADA019E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1668" name="CasellaDiTesto 1667">
          <a:extLst>
            <a:ext uri="{FF2B5EF4-FFF2-40B4-BE49-F238E27FC236}">
              <a16:creationId xmlns:a16="http://schemas.microsoft.com/office/drawing/2014/main" id="{77DCBF5E-15D4-4408-B822-1398ACF8ECF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1669" name="CasellaDiTesto 1668">
          <a:extLst>
            <a:ext uri="{FF2B5EF4-FFF2-40B4-BE49-F238E27FC236}">
              <a16:creationId xmlns:a16="http://schemas.microsoft.com/office/drawing/2014/main" id="{4379C7E8-9DF1-4F36-942E-FD480DBE568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70" name="CasellaDiTesto 1669">
          <a:extLst>
            <a:ext uri="{FF2B5EF4-FFF2-40B4-BE49-F238E27FC236}">
              <a16:creationId xmlns:a16="http://schemas.microsoft.com/office/drawing/2014/main" id="{148ECD4C-88F5-43EA-A6B6-EB70EA30B71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71" name="CasellaDiTesto 1670">
          <a:extLst>
            <a:ext uri="{FF2B5EF4-FFF2-40B4-BE49-F238E27FC236}">
              <a16:creationId xmlns:a16="http://schemas.microsoft.com/office/drawing/2014/main" id="{81324A0D-8BDF-4C15-9186-D7C37A466E5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72" name="CasellaDiTesto 1671">
          <a:extLst>
            <a:ext uri="{FF2B5EF4-FFF2-40B4-BE49-F238E27FC236}">
              <a16:creationId xmlns:a16="http://schemas.microsoft.com/office/drawing/2014/main" id="{D149AC6E-C96A-4FCD-A017-537C8256B01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73" name="CasellaDiTesto 1672">
          <a:extLst>
            <a:ext uri="{FF2B5EF4-FFF2-40B4-BE49-F238E27FC236}">
              <a16:creationId xmlns:a16="http://schemas.microsoft.com/office/drawing/2014/main" id="{ADFEAFC5-9B9F-48AE-B506-30472C04658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74" name="CasellaDiTesto 1673">
          <a:extLst>
            <a:ext uri="{FF2B5EF4-FFF2-40B4-BE49-F238E27FC236}">
              <a16:creationId xmlns:a16="http://schemas.microsoft.com/office/drawing/2014/main" id="{21DF0EEC-0091-43F1-AC0A-D4B32F560EA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75" name="CasellaDiTesto 1674">
          <a:extLst>
            <a:ext uri="{FF2B5EF4-FFF2-40B4-BE49-F238E27FC236}">
              <a16:creationId xmlns:a16="http://schemas.microsoft.com/office/drawing/2014/main" id="{E3FA2605-D02A-4AC3-9EC5-6B473D2F11C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676" name="CasellaDiTesto 1675">
          <a:extLst>
            <a:ext uri="{FF2B5EF4-FFF2-40B4-BE49-F238E27FC236}">
              <a16:creationId xmlns:a16="http://schemas.microsoft.com/office/drawing/2014/main" id="{4742CED9-5827-484B-A1AA-08F1E44C97C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677" name="CasellaDiTesto 1676">
          <a:extLst>
            <a:ext uri="{FF2B5EF4-FFF2-40B4-BE49-F238E27FC236}">
              <a16:creationId xmlns:a16="http://schemas.microsoft.com/office/drawing/2014/main" id="{B9433B79-29CE-48F9-846C-6D3C4B3A32F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678" name="CasellaDiTesto 1677">
          <a:extLst>
            <a:ext uri="{FF2B5EF4-FFF2-40B4-BE49-F238E27FC236}">
              <a16:creationId xmlns:a16="http://schemas.microsoft.com/office/drawing/2014/main" id="{A883C228-A64B-441F-8A5F-FD37628AD77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679" name="CasellaDiTesto 1678">
          <a:extLst>
            <a:ext uri="{FF2B5EF4-FFF2-40B4-BE49-F238E27FC236}">
              <a16:creationId xmlns:a16="http://schemas.microsoft.com/office/drawing/2014/main" id="{776FF9A1-AF4C-4C33-978E-2079D687EEA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680" name="CasellaDiTesto 1679">
          <a:extLst>
            <a:ext uri="{FF2B5EF4-FFF2-40B4-BE49-F238E27FC236}">
              <a16:creationId xmlns:a16="http://schemas.microsoft.com/office/drawing/2014/main" id="{4710EDE2-4C61-4F1D-AA2E-47418071881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681" name="CasellaDiTesto 1680">
          <a:extLst>
            <a:ext uri="{FF2B5EF4-FFF2-40B4-BE49-F238E27FC236}">
              <a16:creationId xmlns:a16="http://schemas.microsoft.com/office/drawing/2014/main" id="{FA24ADAC-BD00-4DF5-B8BF-F66E07A246A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682" name="CasellaDiTesto 1681">
          <a:extLst>
            <a:ext uri="{FF2B5EF4-FFF2-40B4-BE49-F238E27FC236}">
              <a16:creationId xmlns:a16="http://schemas.microsoft.com/office/drawing/2014/main" id="{7C3197C5-BB1B-4024-9382-A6FA61359D8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683" name="CasellaDiTesto 1682">
          <a:extLst>
            <a:ext uri="{FF2B5EF4-FFF2-40B4-BE49-F238E27FC236}">
              <a16:creationId xmlns:a16="http://schemas.microsoft.com/office/drawing/2014/main" id="{BB6B2D89-25AA-47F4-A063-C83541CDBB6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684" name="CasellaDiTesto 1683">
          <a:extLst>
            <a:ext uri="{FF2B5EF4-FFF2-40B4-BE49-F238E27FC236}">
              <a16:creationId xmlns:a16="http://schemas.microsoft.com/office/drawing/2014/main" id="{B299A23C-87ED-404C-B554-4BAD1A2DA14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685" name="CasellaDiTesto 1684">
          <a:extLst>
            <a:ext uri="{FF2B5EF4-FFF2-40B4-BE49-F238E27FC236}">
              <a16:creationId xmlns:a16="http://schemas.microsoft.com/office/drawing/2014/main" id="{36A241DE-4BEA-4BB6-95A1-FCAB17D24C7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686" name="CasellaDiTesto 1685">
          <a:extLst>
            <a:ext uri="{FF2B5EF4-FFF2-40B4-BE49-F238E27FC236}">
              <a16:creationId xmlns:a16="http://schemas.microsoft.com/office/drawing/2014/main" id="{4EDBE842-E92A-4809-B893-1AFD018CD48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687" name="CasellaDiTesto 1686">
          <a:extLst>
            <a:ext uri="{FF2B5EF4-FFF2-40B4-BE49-F238E27FC236}">
              <a16:creationId xmlns:a16="http://schemas.microsoft.com/office/drawing/2014/main" id="{DCC4793F-077E-4036-B88C-F3F6CA21BA9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688" name="CasellaDiTesto 1687">
          <a:extLst>
            <a:ext uri="{FF2B5EF4-FFF2-40B4-BE49-F238E27FC236}">
              <a16:creationId xmlns:a16="http://schemas.microsoft.com/office/drawing/2014/main" id="{03470EF2-BB2B-4973-A616-3B9280C6548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689" name="CasellaDiTesto 1688">
          <a:extLst>
            <a:ext uri="{FF2B5EF4-FFF2-40B4-BE49-F238E27FC236}">
              <a16:creationId xmlns:a16="http://schemas.microsoft.com/office/drawing/2014/main" id="{919E8181-3DF7-47AB-88B0-05629A391F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690" name="CasellaDiTesto 1689">
          <a:extLst>
            <a:ext uri="{FF2B5EF4-FFF2-40B4-BE49-F238E27FC236}">
              <a16:creationId xmlns:a16="http://schemas.microsoft.com/office/drawing/2014/main" id="{142D645D-5AEB-4418-9A74-A4E6A389553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1691" name="CasellaDiTesto 1690">
          <a:extLst>
            <a:ext uri="{FF2B5EF4-FFF2-40B4-BE49-F238E27FC236}">
              <a16:creationId xmlns:a16="http://schemas.microsoft.com/office/drawing/2014/main" id="{48E03115-201E-4E33-8CBF-61A146457F3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1692" name="CasellaDiTesto 1691">
          <a:extLst>
            <a:ext uri="{FF2B5EF4-FFF2-40B4-BE49-F238E27FC236}">
              <a16:creationId xmlns:a16="http://schemas.microsoft.com/office/drawing/2014/main" id="{1ABD0299-4DB0-4B81-9E5A-E30FB39FD76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1693" name="CasellaDiTesto 1692">
          <a:extLst>
            <a:ext uri="{FF2B5EF4-FFF2-40B4-BE49-F238E27FC236}">
              <a16:creationId xmlns:a16="http://schemas.microsoft.com/office/drawing/2014/main" id="{596C2707-76D1-4FE3-A655-F7DF38F6DDC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94" name="CasellaDiTesto 1693">
          <a:extLst>
            <a:ext uri="{FF2B5EF4-FFF2-40B4-BE49-F238E27FC236}">
              <a16:creationId xmlns:a16="http://schemas.microsoft.com/office/drawing/2014/main" id="{BB2359AC-B7F7-46AD-B5D2-31B054E9EC4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95" name="CasellaDiTesto 1694">
          <a:extLst>
            <a:ext uri="{FF2B5EF4-FFF2-40B4-BE49-F238E27FC236}">
              <a16:creationId xmlns:a16="http://schemas.microsoft.com/office/drawing/2014/main" id="{1891EA69-F61C-4F3F-B370-B3266C1D781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96" name="CasellaDiTesto 1695">
          <a:extLst>
            <a:ext uri="{FF2B5EF4-FFF2-40B4-BE49-F238E27FC236}">
              <a16:creationId xmlns:a16="http://schemas.microsoft.com/office/drawing/2014/main" id="{7F06C3F7-F8AC-467E-B36E-A246665F0FA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97" name="CasellaDiTesto 1696">
          <a:extLst>
            <a:ext uri="{FF2B5EF4-FFF2-40B4-BE49-F238E27FC236}">
              <a16:creationId xmlns:a16="http://schemas.microsoft.com/office/drawing/2014/main" id="{17064C6C-7573-4628-B8A7-799BBE7F715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98" name="CasellaDiTesto 1697">
          <a:extLst>
            <a:ext uri="{FF2B5EF4-FFF2-40B4-BE49-F238E27FC236}">
              <a16:creationId xmlns:a16="http://schemas.microsoft.com/office/drawing/2014/main" id="{710C79E5-DCF7-4BFB-9EC7-F94D1D63D4B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99" name="CasellaDiTesto 1698">
          <a:extLst>
            <a:ext uri="{FF2B5EF4-FFF2-40B4-BE49-F238E27FC236}">
              <a16:creationId xmlns:a16="http://schemas.microsoft.com/office/drawing/2014/main" id="{6CD45C34-0EA2-4C4D-A966-A29A7102B69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700" name="CasellaDiTesto 1699">
          <a:extLst>
            <a:ext uri="{FF2B5EF4-FFF2-40B4-BE49-F238E27FC236}">
              <a16:creationId xmlns:a16="http://schemas.microsoft.com/office/drawing/2014/main" id="{CC1A3608-74CF-477B-87AC-F26E30503EE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701" name="CasellaDiTesto 1700">
          <a:extLst>
            <a:ext uri="{FF2B5EF4-FFF2-40B4-BE49-F238E27FC236}">
              <a16:creationId xmlns:a16="http://schemas.microsoft.com/office/drawing/2014/main" id="{E98DB137-DCC8-4AEB-8EFA-724C7C4417E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702" name="CasellaDiTesto 1701">
          <a:extLst>
            <a:ext uri="{FF2B5EF4-FFF2-40B4-BE49-F238E27FC236}">
              <a16:creationId xmlns:a16="http://schemas.microsoft.com/office/drawing/2014/main" id="{9C58A5BC-9891-4B82-8E7F-F150CA688D2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703" name="CasellaDiTesto 1702">
          <a:extLst>
            <a:ext uri="{FF2B5EF4-FFF2-40B4-BE49-F238E27FC236}">
              <a16:creationId xmlns:a16="http://schemas.microsoft.com/office/drawing/2014/main" id="{8D67A048-365E-4F95-92F4-D470AE0D0EB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704" name="CasellaDiTesto 1703">
          <a:extLst>
            <a:ext uri="{FF2B5EF4-FFF2-40B4-BE49-F238E27FC236}">
              <a16:creationId xmlns:a16="http://schemas.microsoft.com/office/drawing/2014/main" id="{2B0F6BB7-14C5-4AC8-9BEB-58A709AA221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705" name="CasellaDiTesto 1704">
          <a:extLst>
            <a:ext uri="{FF2B5EF4-FFF2-40B4-BE49-F238E27FC236}">
              <a16:creationId xmlns:a16="http://schemas.microsoft.com/office/drawing/2014/main" id="{2D9871DF-9AE9-4730-B625-C90B05136A3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706" name="CasellaDiTesto 1705">
          <a:extLst>
            <a:ext uri="{FF2B5EF4-FFF2-40B4-BE49-F238E27FC236}">
              <a16:creationId xmlns:a16="http://schemas.microsoft.com/office/drawing/2014/main" id="{1FFB4EDE-682A-4126-B030-E634F2B20D7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707" name="CasellaDiTesto 1706">
          <a:extLst>
            <a:ext uri="{FF2B5EF4-FFF2-40B4-BE49-F238E27FC236}">
              <a16:creationId xmlns:a16="http://schemas.microsoft.com/office/drawing/2014/main" id="{1F0FF6B6-1562-413C-BEF7-3BA8620BDD7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708" name="CasellaDiTesto 1707">
          <a:extLst>
            <a:ext uri="{FF2B5EF4-FFF2-40B4-BE49-F238E27FC236}">
              <a16:creationId xmlns:a16="http://schemas.microsoft.com/office/drawing/2014/main" id="{DF8ECD90-9AE2-4773-A73C-86B3A3514C5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709" name="CasellaDiTesto 1708">
          <a:extLst>
            <a:ext uri="{FF2B5EF4-FFF2-40B4-BE49-F238E27FC236}">
              <a16:creationId xmlns:a16="http://schemas.microsoft.com/office/drawing/2014/main" id="{9350DFF9-051F-488F-A127-24B17E4A074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710" name="CasellaDiTesto 1709">
          <a:extLst>
            <a:ext uri="{FF2B5EF4-FFF2-40B4-BE49-F238E27FC236}">
              <a16:creationId xmlns:a16="http://schemas.microsoft.com/office/drawing/2014/main" id="{6E986F2C-F70F-411D-8407-2C18E7B7D64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711" name="CasellaDiTesto 1710">
          <a:extLst>
            <a:ext uri="{FF2B5EF4-FFF2-40B4-BE49-F238E27FC236}">
              <a16:creationId xmlns:a16="http://schemas.microsoft.com/office/drawing/2014/main" id="{30FBB4C2-362E-4919-9093-8F34475FEE1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2" name="CasellaDiTesto 1711">
          <a:extLst>
            <a:ext uri="{FF2B5EF4-FFF2-40B4-BE49-F238E27FC236}">
              <a16:creationId xmlns:a16="http://schemas.microsoft.com/office/drawing/2014/main" id="{41D02D69-EDC8-4E1E-A998-190DBDDF13C8}"/>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3" name="CasellaDiTesto 1712">
          <a:extLst>
            <a:ext uri="{FF2B5EF4-FFF2-40B4-BE49-F238E27FC236}">
              <a16:creationId xmlns:a16="http://schemas.microsoft.com/office/drawing/2014/main" id="{9EBAA890-D44C-4362-9F56-B97D09D7DDB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4" name="CasellaDiTesto 1713">
          <a:extLst>
            <a:ext uri="{FF2B5EF4-FFF2-40B4-BE49-F238E27FC236}">
              <a16:creationId xmlns:a16="http://schemas.microsoft.com/office/drawing/2014/main" id="{F00D0F86-8CFA-4E6A-89CE-7CF7F933D5A9}"/>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5" name="CasellaDiTesto 1714">
          <a:extLst>
            <a:ext uri="{FF2B5EF4-FFF2-40B4-BE49-F238E27FC236}">
              <a16:creationId xmlns:a16="http://schemas.microsoft.com/office/drawing/2014/main" id="{16D3932D-C3EA-42B3-80A1-7431D9807E64}"/>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6" name="CasellaDiTesto 1715">
          <a:extLst>
            <a:ext uri="{FF2B5EF4-FFF2-40B4-BE49-F238E27FC236}">
              <a16:creationId xmlns:a16="http://schemas.microsoft.com/office/drawing/2014/main" id="{25B807AD-E3F5-4E09-8C70-9BED2A2A155C}"/>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7" name="CasellaDiTesto 1716">
          <a:extLst>
            <a:ext uri="{FF2B5EF4-FFF2-40B4-BE49-F238E27FC236}">
              <a16:creationId xmlns:a16="http://schemas.microsoft.com/office/drawing/2014/main" id="{652D66AF-42E3-4907-8A9C-A231C415C016}"/>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8" name="CasellaDiTesto 1717">
          <a:extLst>
            <a:ext uri="{FF2B5EF4-FFF2-40B4-BE49-F238E27FC236}">
              <a16:creationId xmlns:a16="http://schemas.microsoft.com/office/drawing/2014/main" id="{7D3ED5ED-6784-485E-957A-A7C503242582}"/>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9" name="CasellaDiTesto 1718">
          <a:extLst>
            <a:ext uri="{FF2B5EF4-FFF2-40B4-BE49-F238E27FC236}">
              <a16:creationId xmlns:a16="http://schemas.microsoft.com/office/drawing/2014/main" id="{000FA272-D634-4A81-A532-237E8BB7CAB1}"/>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20" name="CasellaDiTesto 1719">
          <a:extLst>
            <a:ext uri="{FF2B5EF4-FFF2-40B4-BE49-F238E27FC236}">
              <a16:creationId xmlns:a16="http://schemas.microsoft.com/office/drawing/2014/main" id="{66E07333-6071-4DCD-BA1A-B8DB2F2E231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21" name="CasellaDiTesto 1720">
          <a:extLst>
            <a:ext uri="{FF2B5EF4-FFF2-40B4-BE49-F238E27FC236}">
              <a16:creationId xmlns:a16="http://schemas.microsoft.com/office/drawing/2014/main" id="{26D727DF-FCCE-4A95-88A2-2E5BE58A0645}"/>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22" name="CasellaDiTesto 1721">
          <a:extLst>
            <a:ext uri="{FF2B5EF4-FFF2-40B4-BE49-F238E27FC236}">
              <a16:creationId xmlns:a16="http://schemas.microsoft.com/office/drawing/2014/main" id="{43048AE3-E3A5-4BED-B36D-AD9C7DD715A4}"/>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23" name="CasellaDiTesto 1722">
          <a:extLst>
            <a:ext uri="{FF2B5EF4-FFF2-40B4-BE49-F238E27FC236}">
              <a16:creationId xmlns:a16="http://schemas.microsoft.com/office/drawing/2014/main" id="{98C54DD7-E9EE-4302-A1F9-286E26441F4D}"/>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24" name="CasellaDiTesto 1723">
          <a:extLst>
            <a:ext uri="{FF2B5EF4-FFF2-40B4-BE49-F238E27FC236}">
              <a16:creationId xmlns:a16="http://schemas.microsoft.com/office/drawing/2014/main" id="{203640D0-A640-4B4C-8AFF-0FC752553D0C}"/>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25" name="CasellaDiTesto 1724">
          <a:extLst>
            <a:ext uri="{FF2B5EF4-FFF2-40B4-BE49-F238E27FC236}">
              <a16:creationId xmlns:a16="http://schemas.microsoft.com/office/drawing/2014/main" id="{747AC7AE-3779-4E65-B0DA-C945DDA3AB3B}"/>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26" name="CasellaDiTesto 1725">
          <a:extLst>
            <a:ext uri="{FF2B5EF4-FFF2-40B4-BE49-F238E27FC236}">
              <a16:creationId xmlns:a16="http://schemas.microsoft.com/office/drawing/2014/main" id="{DA4A263B-8E21-4AD8-956B-4386FDB1AA6F}"/>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27" name="CasellaDiTesto 1726">
          <a:extLst>
            <a:ext uri="{FF2B5EF4-FFF2-40B4-BE49-F238E27FC236}">
              <a16:creationId xmlns:a16="http://schemas.microsoft.com/office/drawing/2014/main" id="{DECC5FF4-449D-40B3-9113-53F7C88C39A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28" name="CasellaDiTesto 1727">
          <a:extLst>
            <a:ext uri="{FF2B5EF4-FFF2-40B4-BE49-F238E27FC236}">
              <a16:creationId xmlns:a16="http://schemas.microsoft.com/office/drawing/2014/main" id="{39DCB498-7419-4E00-BC76-B53C31F8AEC8}"/>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29" name="CasellaDiTesto 1728">
          <a:extLst>
            <a:ext uri="{FF2B5EF4-FFF2-40B4-BE49-F238E27FC236}">
              <a16:creationId xmlns:a16="http://schemas.microsoft.com/office/drawing/2014/main" id="{182A1386-D22F-431D-8B4C-F407F683162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30" name="CasellaDiTesto 1729">
          <a:extLst>
            <a:ext uri="{FF2B5EF4-FFF2-40B4-BE49-F238E27FC236}">
              <a16:creationId xmlns:a16="http://schemas.microsoft.com/office/drawing/2014/main" id="{DE93ADA8-6E73-416A-8BFD-F74F324C4108}"/>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31" name="CasellaDiTesto 1730">
          <a:extLst>
            <a:ext uri="{FF2B5EF4-FFF2-40B4-BE49-F238E27FC236}">
              <a16:creationId xmlns:a16="http://schemas.microsoft.com/office/drawing/2014/main" id="{2423B204-15D8-41D5-9389-BED61CC2AD0D}"/>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32" name="CasellaDiTesto 1731">
          <a:extLst>
            <a:ext uri="{FF2B5EF4-FFF2-40B4-BE49-F238E27FC236}">
              <a16:creationId xmlns:a16="http://schemas.microsoft.com/office/drawing/2014/main" id="{F17662C4-B2CD-4D4D-A441-961CE0B22F6D}"/>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33" name="CasellaDiTesto 1732">
          <a:extLst>
            <a:ext uri="{FF2B5EF4-FFF2-40B4-BE49-F238E27FC236}">
              <a16:creationId xmlns:a16="http://schemas.microsoft.com/office/drawing/2014/main" id="{39F94BA8-01B5-4BB9-8349-42B10604DA67}"/>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34" name="CasellaDiTesto 1733">
          <a:extLst>
            <a:ext uri="{FF2B5EF4-FFF2-40B4-BE49-F238E27FC236}">
              <a16:creationId xmlns:a16="http://schemas.microsoft.com/office/drawing/2014/main" id="{8707874B-CC0B-4CC0-A0F5-03D823DB9712}"/>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35" name="CasellaDiTesto 1734">
          <a:extLst>
            <a:ext uri="{FF2B5EF4-FFF2-40B4-BE49-F238E27FC236}">
              <a16:creationId xmlns:a16="http://schemas.microsoft.com/office/drawing/2014/main" id="{A13ACF1C-71BF-4F3A-8043-25CF6FF7D114}"/>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36" name="CasellaDiTesto 1735">
          <a:extLst>
            <a:ext uri="{FF2B5EF4-FFF2-40B4-BE49-F238E27FC236}">
              <a16:creationId xmlns:a16="http://schemas.microsoft.com/office/drawing/2014/main" id="{43D009A4-60D4-4B6F-A795-DBF5B05EEE3F}"/>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37" name="CasellaDiTesto 1736">
          <a:extLst>
            <a:ext uri="{FF2B5EF4-FFF2-40B4-BE49-F238E27FC236}">
              <a16:creationId xmlns:a16="http://schemas.microsoft.com/office/drawing/2014/main" id="{D0FF482A-75D4-409A-8969-713358099F78}"/>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38" name="CasellaDiTesto 1737">
          <a:extLst>
            <a:ext uri="{FF2B5EF4-FFF2-40B4-BE49-F238E27FC236}">
              <a16:creationId xmlns:a16="http://schemas.microsoft.com/office/drawing/2014/main" id="{5E6AAF58-568D-4232-9CF9-934AA8FA44A7}"/>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39" name="CasellaDiTesto 1738">
          <a:extLst>
            <a:ext uri="{FF2B5EF4-FFF2-40B4-BE49-F238E27FC236}">
              <a16:creationId xmlns:a16="http://schemas.microsoft.com/office/drawing/2014/main" id="{22F0131C-9B85-49FC-BDC5-968DE71656A6}"/>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40" name="CasellaDiTesto 1739">
          <a:extLst>
            <a:ext uri="{FF2B5EF4-FFF2-40B4-BE49-F238E27FC236}">
              <a16:creationId xmlns:a16="http://schemas.microsoft.com/office/drawing/2014/main" id="{F6B83746-D590-4262-BD14-3BA3CC4DF7C6}"/>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41" name="CasellaDiTesto 1740">
          <a:extLst>
            <a:ext uri="{FF2B5EF4-FFF2-40B4-BE49-F238E27FC236}">
              <a16:creationId xmlns:a16="http://schemas.microsoft.com/office/drawing/2014/main" id="{9939C51E-21AF-4E8A-B9E4-22A2D0FB8328}"/>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42" name="CasellaDiTesto 1741">
          <a:extLst>
            <a:ext uri="{FF2B5EF4-FFF2-40B4-BE49-F238E27FC236}">
              <a16:creationId xmlns:a16="http://schemas.microsoft.com/office/drawing/2014/main" id="{D4DEDBDA-EE17-443F-83B4-5A2510746391}"/>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43" name="CasellaDiTesto 1742">
          <a:extLst>
            <a:ext uri="{FF2B5EF4-FFF2-40B4-BE49-F238E27FC236}">
              <a16:creationId xmlns:a16="http://schemas.microsoft.com/office/drawing/2014/main" id="{C88A498E-23B6-4A05-86D0-EDD63641F145}"/>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44" name="CasellaDiTesto 1743">
          <a:extLst>
            <a:ext uri="{FF2B5EF4-FFF2-40B4-BE49-F238E27FC236}">
              <a16:creationId xmlns:a16="http://schemas.microsoft.com/office/drawing/2014/main" id="{6CE9517A-609B-4C35-8B57-60B12B1A473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45" name="CasellaDiTesto 1744">
          <a:extLst>
            <a:ext uri="{FF2B5EF4-FFF2-40B4-BE49-F238E27FC236}">
              <a16:creationId xmlns:a16="http://schemas.microsoft.com/office/drawing/2014/main" id="{372E36BC-2694-459E-AA9C-31F134B96E0B}"/>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46" name="CasellaDiTesto 1745">
          <a:extLst>
            <a:ext uri="{FF2B5EF4-FFF2-40B4-BE49-F238E27FC236}">
              <a16:creationId xmlns:a16="http://schemas.microsoft.com/office/drawing/2014/main" id="{D33C4CA1-96D7-4B20-8C12-13FCCA66CBDE}"/>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47" name="CasellaDiTesto 1746">
          <a:extLst>
            <a:ext uri="{FF2B5EF4-FFF2-40B4-BE49-F238E27FC236}">
              <a16:creationId xmlns:a16="http://schemas.microsoft.com/office/drawing/2014/main" id="{A5D691C1-C976-4CDB-83E2-79C88807FE3F}"/>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48" name="CasellaDiTesto 1747">
          <a:extLst>
            <a:ext uri="{FF2B5EF4-FFF2-40B4-BE49-F238E27FC236}">
              <a16:creationId xmlns:a16="http://schemas.microsoft.com/office/drawing/2014/main" id="{F72893B5-325E-47DC-9DA2-B978D43CCABB}"/>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49" name="CasellaDiTesto 1748">
          <a:extLst>
            <a:ext uri="{FF2B5EF4-FFF2-40B4-BE49-F238E27FC236}">
              <a16:creationId xmlns:a16="http://schemas.microsoft.com/office/drawing/2014/main" id="{4AB6F977-610C-4588-9755-0D779A9C6B50}"/>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50" name="CasellaDiTesto 1749">
          <a:extLst>
            <a:ext uri="{FF2B5EF4-FFF2-40B4-BE49-F238E27FC236}">
              <a16:creationId xmlns:a16="http://schemas.microsoft.com/office/drawing/2014/main" id="{EDEDB35C-9281-46CE-A362-18EE12B8301C}"/>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51" name="CasellaDiTesto 1750">
          <a:extLst>
            <a:ext uri="{FF2B5EF4-FFF2-40B4-BE49-F238E27FC236}">
              <a16:creationId xmlns:a16="http://schemas.microsoft.com/office/drawing/2014/main" id="{2CCE07A7-2A0C-4F7A-A7D9-A6874B91FD55}"/>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52" name="CasellaDiTesto 1751">
          <a:extLst>
            <a:ext uri="{FF2B5EF4-FFF2-40B4-BE49-F238E27FC236}">
              <a16:creationId xmlns:a16="http://schemas.microsoft.com/office/drawing/2014/main" id="{4A5FF64A-ACAC-4EC9-961B-2297554C7A49}"/>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53" name="CasellaDiTesto 1752">
          <a:extLst>
            <a:ext uri="{FF2B5EF4-FFF2-40B4-BE49-F238E27FC236}">
              <a16:creationId xmlns:a16="http://schemas.microsoft.com/office/drawing/2014/main" id="{51294A01-D087-475C-BBBD-3F126CA96B8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54" name="CasellaDiTesto 1753">
          <a:extLst>
            <a:ext uri="{FF2B5EF4-FFF2-40B4-BE49-F238E27FC236}">
              <a16:creationId xmlns:a16="http://schemas.microsoft.com/office/drawing/2014/main" id="{C494A610-94DF-45A4-B700-98A46582B28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55" name="CasellaDiTesto 1754">
          <a:extLst>
            <a:ext uri="{FF2B5EF4-FFF2-40B4-BE49-F238E27FC236}">
              <a16:creationId xmlns:a16="http://schemas.microsoft.com/office/drawing/2014/main" id="{6425CFA1-127C-415D-B706-2BCBF0ECA0B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56" name="CasellaDiTesto 1755">
          <a:extLst>
            <a:ext uri="{FF2B5EF4-FFF2-40B4-BE49-F238E27FC236}">
              <a16:creationId xmlns:a16="http://schemas.microsoft.com/office/drawing/2014/main" id="{84A0871A-13D6-4FCC-9A50-4EF12E83DFC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57" name="CasellaDiTesto 1756">
          <a:extLst>
            <a:ext uri="{FF2B5EF4-FFF2-40B4-BE49-F238E27FC236}">
              <a16:creationId xmlns:a16="http://schemas.microsoft.com/office/drawing/2014/main" id="{FC6D6BA3-6E9C-4212-9D64-2261520BF09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58" name="CasellaDiTesto 1757">
          <a:extLst>
            <a:ext uri="{FF2B5EF4-FFF2-40B4-BE49-F238E27FC236}">
              <a16:creationId xmlns:a16="http://schemas.microsoft.com/office/drawing/2014/main" id="{7C837A2A-84D3-42F6-9802-8F305E44A36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59" name="CasellaDiTesto 1758">
          <a:extLst>
            <a:ext uri="{FF2B5EF4-FFF2-40B4-BE49-F238E27FC236}">
              <a16:creationId xmlns:a16="http://schemas.microsoft.com/office/drawing/2014/main" id="{1B715C45-0F03-4E3E-B2CE-DCE49B84289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60" name="CasellaDiTesto 1759">
          <a:extLst>
            <a:ext uri="{FF2B5EF4-FFF2-40B4-BE49-F238E27FC236}">
              <a16:creationId xmlns:a16="http://schemas.microsoft.com/office/drawing/2014/main" id="{4FCD0653-5800-4336-94C8-9813247D099C}"/>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61" name="CasellaDiTesto 1760">
          <a:extLst>
            <a:ext uri="{FF2B5EF4-FFF2-40B4-BE49-F238E27FC236}">
              <a16:creationId xmlns:a16="http://schemas.microsoft.com/office/drawing/2014/main" id="{6AAD4A2A-E60D-4C44-82BD-45AA34D757F4}"/>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62" name="CasellaDiTesto 1761">
          <a:extLst>
            <a:ext uri="{FF2B5EF4-FFF2-40B4-BE49-F238E27FC236}">
              <a16:creationId xmlns:a16="http://schemas.microsoft.com/office/drawing/2014/main" id="{8A1971C7-8683-4D5F-B0F3-4726F5BE35B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63" name="CasellaDiTesto 1762">
          <a:extLst>
            <a:ext uri="{FF2B5EF4-FFF2-40B4-BE49-F238E27FC236}">
              <a16:creationId xmlns:a16="http://schemas.microsoft.com/office/drawing/2014/main" id="{C4187C6D-9C40-4D88-9174-F3CF9CDF270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64" name="CasellaDiTesto 1763">
          <a:extLst>
            <a:ext uri="{FF2B5EF4-FFF2-40B4-BE49-F238E27FC236}">
              <a16:creationId xmlns:a16="http://schemas.microsoft.com/office/drawing/2014/main" id="{66D145F4-F030-4889-B998-F3071E7FEF44}"/>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65" name="CasellaDiTesto 1764">
          <a:extLst>
            <a:ext uri="{FF2B5EF4-FFF2-40B4-BE49-F238E27FC236}">
              <a16:creationId xmlns:a16="http://schemas.microsoft.com/office/drawing/2014/main" id="{CE49BED5-54DD-4DBA-B9D5-BF8D76F1734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66" name="CasellaDiTesto 1765">
          <a:extLst>
            <a:ext uri="{FF2B5EF4-FFF2-40B4-BE49-F238E27FC236}">
              <a16:creationId xmlns:a16="http://schemas.microsoft.com/office/drawing/2014/main" id="{4CB2F8CE-97F4-4BDB-8EE3-21928928168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67" name="CasellaDiTesto 1766">
          <a:extLst>
            <a:ext uri="{FF2B5EF4-FFF2-40B4-BE49-F238E27FC236}">
              <a16:creationId xmlns:a16="http://schemas.microsoft.com/office/drawing/2014/main" id="{BEBED9BA-6EA9-458B-8984-CD6F0122C58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68" name="CasellaDiTesto 1767">
          <a:extLst>
            <a:ext uri="{FF2B5EF4-FFF2-40B4-BE49-F238E27FC236}">
              <a16:creationId xmlns:a16="http://schemas.microsoft.com/office/drawing/2014/main" id="{C5F3FBAD-1B73-447F-B90C-9FDBC5677E6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69" name="CasellaDiTesto 1768">
          <a:extLst>
            <a:ext uri="{FF2B5EF4-FFF2-40B4-BE49-F238E27FC236}">
              <a16:creationId xmlns:a16="http://schemas.microsoft.com/office/drawing/2014/main" id="{FA8DF559-F6FD-414A-A4A1-805942BC7DC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70" name="CasellaDiTesto 1769">
          <a:extLst>
            <a:ext uri="{FF2B5EF4-FFF2-40B4-BE49-F238E27FC236}">
              <a16:creationId xmlns:a16="http://schemas.microsoft.com/office/drawing/2014/main" id="{47348307-AD09-4B44-84BD-98601741BE96}"/>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71" name="CasellaDiTesto 1770">
          <a:extLst>
            <a:ext uri="{FF2B5EF4-FFF2-40B4-BE49-F238E27FC236}">
              <a16:creationId xmlns:a16="http://schemas.microsoft.com/office/drawing/2014/main" id="{5D70BAC6-E155-496F-9B4E-14747C5254BC}"/>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72" name="CasellaDiTesto 1771">
          <a:extLst>
            <a:ext uri="{FF2B5EF4-FFF2-40B4-BE49-F238E27FC236}">
              <a16:creationId xmlns:a16="http://schemas.microsoft.com/office/drawing/2014/main" id="{1D6C4CFD-9EEA-4272-BCA1-C98315032327}"/>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73" name="CasellaDiTesto 1772">
          <a:extLst>
            <a:ext uri="{FF2B5EF4-FFF2-40B4-BE49-F238E27FC236}">
              <a16:creationId xmlns:a16="http://schemas.microsoft.com/office/drawing/2014/main" id="{DA652107-6F1E-40A4-8FBD-6DA38307858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74" name="CasellaDiTesto 1773">
          <a:extLst>
            <a:ext uri="{FF2B5EF4-FFF2-40B4-BE49-F238E27FC236}">
              <a16:creationId xmlns:a16="http://schemas.microsoft.com/office/drawing/2014/main" id="{013C3163-5EDB-48C0-9850-EF2DC52B3C9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75" name="CasellaDiTesto 1774">
          <a:extLst>
            <a:ext uri="{FF2B5EF4-FFF2-40B4-BE49-F238E27FC236}">
              <a16:creationId xmlns:a16="http://schemas.microsoft.com/office/drawing/2014/main" id="{01B6B955-556A-4B78-8769-C4D4BCB5371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76" name="CasellaDiTesto 1775">
          <a:extLst>
            <a:ext uri="{FF2B5EF4-FFF2-40B4-BE49-F238E27FC236}">
              <a16:creationId xmlns:a16="http://schemas.microsoft.com/office/drawing/2014/main" id="{B14ECFFB-1133-450E-9C4F-087BCD9E19A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77" name="CasellaDiTesto 1776">
          <a:extLst>
            <a:ext uri="{FF2B5EF4-FFF2-40B4-BE49-F238E27FC236}">
              <a16:creationId xmlns:a16="http://schemas.microsoft.com/office/drawing/2014/main" id="{58C7E710-38AF-4AA1-BBA1-5DD1672834F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78" name="CasellaDiTesto 1777">
          <a:extLst>
            <a:ext uri="{FF2B5EF4-FFF2-40B4-BE49-F238E27FC236}">
              <a16:creationId xmlns:a16="http://schemas.microsoft.com/office/drawing/2014/main" id="{11F878E1-3EAA-4F74-B2C0-653D6C877B8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79" name="CasellaDiTesto 1778">
          <a:extLst>
            <a:ext uri="{FF2B5EF4-FFF2-40B4-BE49-F238E27FC236}">
              <a16:creationId xmlns:a16="http://schemas.microsoft.com/office/drawing/2014/main" id="{DA3777B6-63F9-4C3C-A3E3-A84F873846B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80" name="CasellaDiTesto 1779">
          <a:extLst>
            <a:ext uri="{FF2B5EF4-FFF2-40B4-BE49-F238E27FC236}">
              <a16:creationId xmlns:a16="http://schemas.microsoft.com/office/drawing/2014/main" id="{449076E0-5374-4457-9C67-E11AB9C24D8F}"/>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81" name="CasellaDiTesto 1780">
          <a:extLst>
            <a:ext uri="{FF2B5EF4-FFF2-40B4-BE49-F238E27FC236}">
              <a16:creationId xmlns:a16="http://schemas.microsoft.com/office/drawing/2014/main" id="{56931024-A774-4CCD-8D5A-619217A58024}"/>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82" name="CasellaDiTesto 1781">
          <a:extLst>
            <a:ext uri="{FF2B5EF4-FFF2-40B4-BE49-F238E27FC236}">
              <a16:creationId xmlns:a16="http://schemas.microsoft.com/office/drawing/2014/main" id="{45291030-C7EE-441D-9A68-9C69D69C17A2}"/>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83" name="CasellaDiTesto 1782">
          <a:extLst>
            <a:ext uri="{FF2B5EF4-FFF2-40B4-BE49-F238E27FC236}">
              <a16:creationId xmlns:a16="http://schemas.microsoft.com/office/drawing/2014/main" id="{130D1116-0D1F-4C21-881B-E3109214050C}"/>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84" name="CasellaDiTesto 1783">
          <a:extLst>
            <a:ext uri="{FF2B5EF4-FFF2-40B4-BE49-F238E27FC236}">
              <a16:creationId xmlns:a16="http://schemas.microsoft.com/office/drawing/2014/main" id="{CCA07A0F-50EB-4644-B29F-2D96FB8E51B7}"/>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85" name="CasellaDiTesto 1784">
          <a:extLst>
            <a:ext uri="{FF2B5EF4-FFF2-40B4-BE49-F238E27FC236}">
              <a16:creationId xmlns:a16="http://schemas.microsoft.com/office/drawing/2014/main" id="{7EB8E526-1D4A-428A-80FD-D819394867D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86" name="CasellaDiTesto 1785">
          <a:extLst>
            <a:ext uri="{FF2B5EF4-FFF2-40B4-BE49-F238E27FC236}">
              <a16:creationId xmlns:a16="http://schemas.microsoft.com/office/drawing/2014/main" id="{C330E622-681B-4A80-9584-72F06A5094AD}"/>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87" name="CasellaDiTesto 1786">
          <a:extLst>
            <a:ext uri="{FF2B5EF4-FFF2-40B4-BE49-F238E27FC236}">
              <a16:creationId xmlns:a16="http://schemas.microsoft.com/office/drawing/2014/main" id="{BBA91B95-6080-4849-BC2A-503F2D91D395}"/>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88" name="CasellaDiTesto 1787">
          <a:extLst>
            <a:ext uri="{FF2B5EF4-FFF2-40B4-BE49-F238E27FC236}">
              <a16:creationId xmlns:a16="http://schemas.microsoft.com/office/drawing/2014/main" id="{C41D80E0-679F-43FD-8B6A-1848C975D267}"/>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89" name="CasellaDiTesto 1788">
          <a:extLst>
            <a:ext uri="{FF2B5EF4-FFF2-40B4-BE49-F238E27FC236}">
              <a16:creationId xmlns:a16="http://schemas.microsoft.com/office/drawing/2014/main" id="{1F5CF6BC-688D-4397-86A0-C338582AB937}"/>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90" name="CasellaDiTesto 1789">
          <a:extLst>
            <a:ext uri="{FF2B5EF4-FFF2-40B4-BE49-F238E27FC236}">
              <a16:creationId xmlns:a16="http://schemas.microsoft.com/office/drawing/2014/main" id="{F86AEE26-E37C-4F0C-9F1F-A6742D914BB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91" name="CasellaDiTesto 1790">
          <a:extLst>
            <a:ext uri="{FF2B5EF4-FFF2-40B4-BE49-F238E27FC236}">
              <a16:creationId xmlns:a16="http://schemas.microsoft.com/office/drawing/2014/main" id="{CF39F9BE-FF03-40E0-BEEB-28CFD78936D1}"/>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92" name="CasellaDiTesto 1791">
          <a:extLst>
            <a:ext uri="{FF2B5EF4-FFF2-40B4-BE49-F238E27FC236}">
              <a16:creationId xmlns:a16="http://schemas.microsoft.com/office/drawing/2014/main" id="{31D4EF1B-F266-498D-B6A7-66F762DDC84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93" name="CasellaDiTesto 1792">
          <a:extLst>
            <a:ext uri="{FF2B5EF4-FFF2-40B4-BE49-F238E27FC236}">
              <a16:creationId xmlns:a16="http://schemas.microsoft.com/office/drawing/2014/main" id="{39CD4686-D7C8-4356-A95C-645D79623C8A}"/>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94" name="CasellaDiTesto 1793">
          <a:extLst>
            <a:ext uri="{FF2B5EF4-FFF2-40B4-BE49-F238E27FC236}">
              <a16:creationId xmlns:a16="http://schemas.microsoft.com/office/drawing/2014/main" id="{AEA79C7C-2F46-4300-96F0-D5DAAB94581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95" name="CasellaDiTesto 1794">
          <a:extLst>
            <a:ext uri="{FF2B5EF4-FFF2-40B4-BE49-F238E27FC236}">
              <a16:creationId xmlns:a16="http://schemas.microsoft.com/office/drawing/2014/main" id="{180D47D0-0F4E-45F4-8217-39127B9ACA7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96" name="CasellaDiTesto 1795">
          <a:extLst>
            <a:ext uri="{FF2B5EF4-FFF2-40B4-BE49-F238E27FC236}">
              <a16:creationId xmlns:a16="http://schemas.microsoft.com/office/drawing/2014/main" id="{1377417D-F4A6-4F89-A6E0-B7A9E8D52874}"/>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97" name="CasellaDiTesto 1796">
          <a:extLst>
            <a:ext uri="{FF2B5EF4-FFF2-40B4-BE49-F238E27FC236}">
              <a16:creationId xmlns:a16="http://schemas.microsoft.com/office/drawing/2014/main" id="{FC71BFD7-3824-4AAE-A172-7750A62038F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98" name="CasellaDiTesto 1797">
          <a:extLst>
            <a:ext uri="{FF2B5EF4-FFF2-40B4-BE49-F238E27FC236}">
              <a16:creationId xmlns:a16="http://schemas.microsoft.com/office/drawing/2014/main" id="{0E8A17E4-58B2-43F3-9BBD-896DFA5390E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99" name="CasellaDiTesto 1798">
          <a:extLst>
            <a:ext uri="{FF2B5EF4-FFF2-40B4-BE49-F238E27FC236}">
              <a16:creationId xmlns:a16="http://schemas.microsoft.com/office/drawing/2014/main" id="{9816D429-9D06-47BD-9F91-DEAB652883D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00" name="CasellaDiTesto 1799">
          <a:extLst>
            <a:ext uri="{FF2B5EF4-FFF2-40B4-BE49-F238E27FC236}">
              <a16:creationId xmlns:a16="http://schemas.microsoft.com/office/drawing/2014/main" id="{B95A204F-73AA-4FAD-8FEC-1759AA669228}"/>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01" name="CasellaDiTesto 1800">
          <a:extLst>
            <a:ext uri="{FF2B5EF4-FFF2-40B4-BE49-F238E27FC236}">
              <a16:creationId xmlns:a16="http://schemas.microsoft.com/office/drawing/2014/main" id="{9016D47D-CC76-4FE6-A495-1ECAD6EA7786}"/>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2" name="CasellaDiTesto 1801">
          <a:extLst>
            <a:ext uri="{FF2B5EF4-FFF2-40B4-BE49-F238E27FC236}">
              <a16:creationId xmlns:a16="http://schemas.microsoft.com/office/drawing/2014/main" id="{A9A1ABD6-D55A-4B85-9BA5-3C01864DA43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3" name="CasellaDiTesto 1802">
          <a:extLst>
            <a:ext uri="{FF2B5EF4-FFF2-40B4-BE49-F238E27FC236}">
              <a16:creationId xmlns:a16="http://schemas.microsoft.com/office/drawing/2014/main" id="{EBA61E8A-C751-40A8-BB95-D09C2DD4AD37}"/>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4" name="CasellaDiTesto 1803">
          <a:extLst>
            <a:ext uri="{FF2B5EF4-FFF2-40B4-BE49-F238E27FC236}">
              <a16:creationId xmlns:a16="http://schemas.microsoft.com/office/drawing/2014/main" id="{09BAD0D1-52C0-40D3-9A93-F9CEBF4EB6F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5" name="CasellaDiTesto 1804">
          <a:extLst>
            <a:ext uri="{FF2B5EF4-FFF2-40B4-BE49-F238E27FC236}">
              <a16:creationId xmlns:a16="http://schemas.microsoft.com/office/drawing/2014/main" id="{53ED7944-EBB3-45E3-BC9F-C4A074E02E2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6" name="CasellaDiTesto 1805">
          <a:extLst>
            <a:ext uri="{FF2B5EF4-FFF2-40B4-BE49-F238E27FC236}">
              <a16:creationId xmlns:a16="http://schemas.microsoft.com/office/drawing/2014/main" id="{A9CB61CD-B4D3-4857-8E6E-B9C7105DBEB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7" name="CasellaDiTesto 1806">
          <a:extLst>
            <a:ext uri="{FF2B5EF4-FFF2-40B4-BE49-F238E27FC236}">
              <a16:creationId xmlns:a16="http://schemas.microsoft.com/office/drawing/2014/main" id="{DA603F8C-827B-4BFF-8C28-00528865F51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8" name="CasellaDiTesto 1807">
          <a:extLst>
            <a:ext uri="{FF2B5EF4-FFF2-40B4-BE49-F238E27FC236}">
              <a16:creationId xmlns:a16="http://schemas.microsoft.com/office/drawing/2014/main" id="{23E088AE-CA34-448B-B13A-747DC213C4B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9" name="CasellaDiTesto 1808">
          <a:extLst>
            <a:ext uri="{FF2B5EF4-FFF2-40B4-BE49-F238E27FC236}">
              <a16:creationId xmlns:a16="http://schemas.microsoft.com/office/drawing/2014/main" id="{84899748-D731-4ACA-BA14-F0F1760331B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10" name="CasellaDiTesto 1809">
          <a:extLst>
            <a:ext uri="{FF2B5EF4-FFF2-40B4-BE49-F238E27FC236}">
              <a16:creationId xmlns:a16="http://schemas.microsoft.com/office/drawing/2014/main" id="{5132FE61-8FE2-4CE9-BA59-AE9E9DAFEAB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11" name="CasellaDiTesto 1810">
          <a:extLst>
            <a:ext uri="{FF2B5EF4-FFF2-40B4-BE49-F238E27FC236}">
              <a16:creationId xmlns:a16="http://schemas.microsoft.com/office/drawing/2014/main" id="{0568842F-86A0-47B1-8616-D49C64E7494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12" name="CasellaDiTesto 1811">
          <a:extLst>
            <a:ext uri="{FF2B5EF4-FFF2-40B4-BE49-F238E27FC236}">
              <a16:creationId xmlns:a16="http://schemas.microsoft.com/office/drawing/2014/main" id="{613AC92D-712F-4F97-A817-ED606396215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13" name="CasellaDiTesto 1812">
          <a:extLst>
            <a:ext uri="{FF2B5EF4-FFF2-40B4-BE49-F238E27FC236}">
              <a16:creationId xmlns:a16="http://schemas.microsoft.com/office/drawing/2014/main" id="{E81571FA-457D-4CC2-AC4A-54AC3C8D67F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14" name="CasellaDiTesto 1813">
          <a:extLst>
            <a:ext uri="{FF2B5EF4-FFF2-40B4-BE49-F238E27FC236}">
              <a16:creationId xmlns:a16="http://schemas.microsoft.com/office/drawing/2014/main" id="{B3DFC711-D23C-4D81-8B12-6A320B75252D}"/>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15" name="CasellaDiTesto 1814">
          <a:extLst>
            <a:ext uri="{FF2B5EF4-FFF2-40B4-BE49-F238E27FC236}">
              <a16:creationId xmlns:a16="http://schemas.microsoft.com/office/drawing/2014/main" id="{F0B1178C-7010-4744-BA3D-8CEC364BEEB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16" name="CasellaDiTesto 1815">
          <a:extLst>
            <a:ext uri="{FF2B5EF4-FFF2-40B4-BE49-F238E27FC236}">
              <a16:creationId xmlns:a16="http://schemas.microsoft.com/office/drawing/2014/main" id="{8110A268-6FF9-4DFC-9B66-C6871A8C7EC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17" name="CasellaDiTesto 1816">
          <a:extLst>
            <a:ext uri="{FF2B5EF4-FFF2-40B4-BE49-F238E27FC236}">
              <a16:creationId xmlns:a16="http://schemas.microsoft.com/office/drawing/2014/main" id="{061776F5-776A-4F68-A936-03E75592E2D3}"/>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18" name="CasellaDiTesto 1817">
          <a:extLst>
            <a:ext uri="{FF2B5EF4-FFF2-40B4-BE49-F238E27FC236}">
              <a16:creationId xmlns:a16="http://schemas.microsoft.com/office/drawing/2014/main" id="{EE052D39-90CF-47A0-BA71-6FB5FCC8E8E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19" name="CasellaDiTesto 1818">
          <a:extLst>
            <a:ext uri="{FF2B5EF4-FFF2-40B4-BE49-F238E27FC236}">
              <a16:creationId xmlns:a16="http://schemas.microsoft.com/office/drawing/2014/main" id="{B1CCD189-D9B6-4C8B-A7B0-B325E53FB1F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0" name="CasellaDiTesto 1819">
          <a:extLst>
            <a:ext uri="{FF2B5EF4-FFF2-40B4-BE49-F238E27FC236}">
              <a16:creationId xmlns:a16="http://schemas.microsoft.com/office/drawing/2014/main" id="{62175150-344C-4260-82BC-43140153E90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1" name="CasellaDiTesto 1820">
          <a:extLst>
            <a:ext uri="{FF2B5EF4-FFF2-40B4-BE49-F238E27FC236}">
              <a16:creationId xmlns:a16="http://schemas.microsoft.com/office/drawing/2014/main" id="{1B1838F6-695C-4785-93CC-6431C61FB9B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2" name="CasellaDiTesto 1821">
          <a:extLst>
            <a:ext uri="{FF2B5EF4-FFF2-40B4-BE49-F238E27FC236}">
              <a16:creationId xmlns:a16="http://schemas.microsoft.com/office/drawing/2014/main" id="{FC55D4AA-518F-4C32-A31A-65B676C6FF86}"/>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3" name="CasellaDiTesto 1822">
          <a:extLst>
            <a:ext uri="{FF2B5EF4-FFF2-40B4-BE49-F238E27FC236}">
              <a16:creationId xmlns:a16="http://schemas.microsoft.com/office/drawing/2014/main" id="{4C953DA2-C59F-46A7-BDFA-10CCF4F8144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4" name="CasellaDiTesto 1823">
          <a:extLst>
            <a:ext uri="{FF2B5EF4-FFF2-40B4-BE49-F238E27FC236}">
              <a16:creationId xmlns:a16="http://schemas.microsoft.com/office/drawing/2014/main" id="{2AE5A8BF-247A-4226-8910-294E12F1CE0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5" name="CasellaDiTesto 1824">
          <a:extLst>
            <a:ext uri="{FF2B5EF4-FFF2-40B4-BE49-F238E27FC236}">
              <a16:creationId xmlns:a16="http://schemas.microsoft.com/office/drawing/2014/main" id="{4FCD82C3-E8E4-421C-BA12-8484AC30E181}"/>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6" name="CasellaDiTesto 1825">
          <a:extLst>
            <a:ext uri="{FF2B5EF4-FFF2-40B4-BE49-F238E27FC236}">
              <a16:creationId xmlns:a16="http://schemas.microsoft.com/office/drawing/2014/main" id="{C8B97220-281B-4B80-B9E5-6E40B91430F0}"/>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7" name="CasellaDiTesto 1826">
          <a:extLst>
            <a:ext uri="{FF2B5EF4-FFF2-40B4-BE49-F238E27FC236}">
              <a16:creationId xmlns:a16="http://schemas.microsoft.com/office/drawing/2014/main" id="{198048C1-0736-4E84-B24C-1A6DB04E4AE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8" name="CasellaDiTesto 1827">
          <a:extLst>
            <a:ext uri="{FF2B5EF4-FFF2-40B4-BE49-F238E27FC236}">
              <a16:creationId xmlns:a16="http://schemas.microsoft.com/office/drawing/2014/main" id="{E047E456-239E-41B9-B238-0CCFA529D09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9" name="CasellaDiTesto 1828">
          <a:extLst>
            <a:ext uri="{FF2B5EF4-FFF2-40B4-BE49-F238E27FC236}">
              <a16:creationId xmlns:a16="http://schemas.microsoft.com/office/drawing/2014/main" id="{1D0AB314-3A55-46A0-A8E2-01F45C0E8917}"/>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30" name="CasellaDiTesto 1829">
          <a:extLst>
            <a:ext uri="{FF2B5EF4-FFF2-40B4-BE49-F238E27FC236}">
              <a16:creationId xmlns:a16="http://schemas.microsoft.com/office/drawing/2014/main" id="{7C50F7A2-6F08-4948-A9D8-189E63A7685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31" name="CasellaDiTesto 1830">
          <a:extLst>
            <a:ext uri="{FF2B5EF4-FFF2-40B4-BE49-F238E27FC236}">
              <a16:creationId xmlns:a16="http://schemas.microsoft.com/office/drawing/2014/main" id="{9B2CBCC6-5006-4C3C-91D3-FFEE380F7141}"/>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32" name="CasellaDiTesto 1831">
          <a:extLst>
            <a:ext uri="{FF2B5EF4-FFF2-40B4-BE49-F238E27FC236}">
              <a16:creationId xmlns:a16="http://schemas.microsoft.com/office/drawing/2014/main" id="{2AAC7281-8474-459D-9A58-1E542637425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33" name="CasellaDiTesto 1832">
          <a:extLst>
            <a:ext uri="{FF2B5EF4-FFF2-40B4-BE49-F238E27FC236}">
              <a16:creationId xmlns:a16="http://schemas.microsoft.com/office/drawing/2014/main" id="{FF7DDB4E-F675-441C-8A59-173A87AAD1A5}"/>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34" name="CasellaDiTesto 1833">
          <a:extLst>
            <a:ext uri="{FF2B5EF4-FFF2-40B4-BE49-F238E27FC236}">
              <a16:creationId xmlns:a16="http://schemas.microsoft.com/office/drawing/2014/main" id="{25A295EF-2231-4E4E-A674-D8F8400D4757}"/>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35" name="CasellaDiTesto 1834">
          <a:extLst>
            <a:ext uri="{FF2B5EF4-FFF2-40B4-BE49-F238E27FC236}">
              <a16:creationId xmlns:a16="http://schemas.microsoft.com/office/drawing/2014/main" id="{E4B6D150-2829-4FE8-88F1-E4E992D34093}"/>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36" name="CasellaDiTesto 1835">
          <a:extLst>
            <a:ext uri="{FF2B5EF4-FFF2-40B4-BE49-F238E27FC236}">
              <a16:creationId xmlns:a16="http://schemas.microsoft.com/office/drawing/2014/main" id="{467CABEF-183E-4A02-B0B6-211227816C2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37" name="CasellaDiTesto 1836">
          <a:extLst>
            <a:ext uri="{FF2B5EF4-FFF2-40B4-BE49-F238E27FC236}">
              <a16:creationId xmlns:a16="http://schemas.microsoft.com/office/drawing/2014/main" id="{F9012F9D-4F32-4C77-A57D-B42EB510C569}"/>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38" name="CasellaDiTesto 1837">
          <a:extLst>
            <a:ext uri="{FF2B5EF4-FFF2-40B4-BE49-F238E27FC236}">
              <a16:creationId xmlns:a16="http://schemas.microsoft.com/office/drawing/2014/main" id="{FEE2E7FF-857F-4FBA-A8A7-3973D80D506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39" name="CasellaDiTesto 1838">
          <a:extLst>
            <a:ext uri="{FF2B5EF4-FFF2-40B4-BE49-F238E27FC236}">
              <a16:creationId xmlns:a16="http://schemas.microsoft.com/office/drawing/2014/main" id="{84DB7F17-EAF7-4A98-88AD-393D30676AE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40" name="CasellaDiTesto 1839">
          <a:extLst>
            <a:ext uri="{FF2B5EF4-FFF2-40B4-BE49-F238E27FC236}">
              <a16:creationId xmlns:a16="http://schemas.microsoft.com/office/drawing/2014/main" id="{E4F7E231-F573-45BC-9A85-35B4F6AD97F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41" name="CasellaDiTesto 1840">
          <a:extLst>
            <a:ext uri="{FF2B5EF4-FFF2-40B4-BE49-F238E27FC236}">
              <a16:creationId xmlns:a16="http://schemas.microsoft.com/office/drawing/2014/main" id="{4061A828-CD9C-46F5-949B-910909E42DE7}"/>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42" name="CasellaDiTesto 1841">
          <a:extLst>
            <a:ext uri="{FF2B5EF4-FFF2-40B4-BE49-F238E27FC236}">
              <a16:creationId xmlns:a16="http://schemas.microsoft.com/office/drawing/2014/main" id="{69C2634A-0AA5-4AF2-A556-DC3F36133D7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43" name="CasellaDiTesto 1842">
          <a:extLst>
            <a:ext uri="{FF2B5EF4-FFF2-40B4-BE49-F238E27FC236}">
              <a16:creationId xmlns:a16="http://schemas.microsoft.com/office/drawing/2014/main" id="{A2D433B9-4935-440C-B42D-90DF6448355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44" name="CasellaDiTesto 1843">
          <a:extLst>
            <a:ext uri="{FF2B5EF4-FFF2-40B4-BE49-F238E27FC236}">
              <a16:creationId xmlns:a16="http://schemas.microsoft.com/office/drawing/2014/main" id="{D3EC7197-22DB-49AA-A67F-03CEF55F5EBE}"/>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45" name="CasellaDiTesto 1844">
          <a:extLst>
            <a:ext uri="{FF2B5EF4-FFF2-40B4-BE49-F238E27FC236}">
              <a16:creationId xmlns:a16="http://schemas.microsoft.com/office/drawing/2014/main" id="{04BC7572-8333-4A3C-899F-70E81DE7B416}"/>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46" name="CasellaDiTesto 1845">
          <a:extLst>
            <a:ext uri="{FF2B5EF4-FFF2-40B4-BE49-F238E27FC236}">
              <a16:creationId xmlns:a16="http://schemas.microsoft.com/office/drawing/2014/main" id="{2BF7BBA3-D065-4720-BDF4-6FAB8632820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47" name="CasellaDiTesto 1846">
          <a:extLst>
            <a:ext uri="{FF2B5EF4-FFF2-40B4-BE49-F238E27FC236}">
              <a16:creationId xmlns:a16="http://schemas.microsoft.com/office/drawing/2014/main" id="{9C28FD35-BA1A-470A-9FCD-79A71CDA7249}"/>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48" name="CasellaDiTesto 1847">
          <a:extLst>
            <a:ext uri="{FF2B5EF4-FFF2-40B4-BE49-F238E27FC236}">
              <a16:creationId xmlns:a16="http://schemas.microsoft.com/office/drawing/2014/main" id="{9F69752A-3564-4F01-AC81-6B2C07DA7CC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49" name="CasellaDiTesto 1848">
          <a:extLst>
            <a:ext uri="{FF2B5EF4-FFF2-40B4-BE49-F238E27FC236}">
              <a16:creationId xmlns:a16="http://schemas.microsoft.com/office/drawing/2014/main" id="{7686ACEF-6126-42F6-98EA-DA6368A46BE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50" name="CasellaDiTesto 1849">
          <a:extLst>
            <a:ext uri="{FF2B5EF4-FFF2-40B4-BE49-F238E27FC236}">
              <a16:creationId xmlns:a16="http://schemas.microsoft.com/office/drawing/2014/main" id="{D06949C0-08DB-4D5D-8AA1-57BA9031F3F4}"/>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51" name="CasellaDiTesto 1850">
          <a:extLst>
            <a:ext uri="{FF2B5EF4-FFF2-40B4-BE49-F238E27FC236}">
              <a16:creationId xmlns:a16="http://schemas.microsoft.com/office/drawing/2014/main" id="{626E2D81-5F1D-4FD7-A8BD-B13C89495DBD}"/>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52" name="CasellaDiTesto 1851">
          <a:extLst>
            <a:ext uri="{FF2B5EF4-FFF2-40B4-BE49-F238E27FC236}">
              <a16:creationId xmlns:a16="http://schemas.microsoft.com/office/drawing/2014/main" id="{99434D2C-4C34-49D4-BEE2-BE6F7AECDA8E}"/>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53" name="CasellaDiTesto 1852">
          <a:extLst>
            <a:ext uri="{FF2B5EF4-FFF2-40B4-BE49-F238E27FC236}">
              <a16:creationId xmlns:a16="http://schemas.microsoft.com/office/drawing/2014/main" id="{E5F2BCEA-B581-4CEC-81CD-B3E0F1A08E68}"/>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54" name="CasellaDiTesto 1853">
          <a:extLst>
            <a:ext uri="{FF2B5EF4-FFF2-40B4-BE49-F238E27FC236}">
              <a16:creationId xmlns:a16="http://schemas.microsoft.com/office/drawing/2014/main" id="{EC32B95F-F016-4065-9B5F-43806E4C75B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55" name="CasellaDiTesto 1854">
          <a:extLst>
            <a:ext uri="{FF2B5EF4-FFF2-40B4-BE49-F238E27FC236}">
              <a16:creationId xmlns:a16="http://schemas.microsoft.com/office/drawing/2014/main" id="{383EC1E0-164E-45AD-8F98-4EFFC66080DC}"/>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56" name="CasellaDiTesto 1855">
          <a:extLst>
            <a:ext uri="{FF2B5EF4-FFF2-40B4-BE49-F238E27FC236}">
              <a16:creationId xmlns:a16="http://schemas.microsoft.com/office/drawing/2014/main" id="{8AEB9A64-EF3F-4EB3-879C-B2176E24653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57" name="CasellaDiTesto 1856">
          <a:extLst>
            <a:ext uri="{FF2B5EF4-FFF2-40B4-BE49-F238E27FC236}">
              <a16:creationId xmlns:a16="http://schemas.microsoft.com/office/drawing/2014/main" id="{300CE774-2D54-4B20-8DE2-52AE520C608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58" name="CasellaDiTesto 1857">
          <a:extLst>
            <a:ext uri="{FF2B5EF4-FFF2-40B4-BE49-F238E27FC236}">
              <a16:creationId xmlns:a16="http://schemas.microsoft.com/office/drawing/2014/main" id="{B4921CD8-C078-4AFB-BD72-3A2E3E9D8D9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59" name="CasellaDiTesto 1858">
          <a:extLst>
            <a:ext uri="{FF2B5EF4-FFF2-40B4-BE49-F238E27FC236}">
              <a16:creationId xmlns:a16="http://schemas.microsoft.com/office/drawing/2014/main" id="{520677EC-285B-46D7-8AB4-10189751200C}"/>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60" name="CasellaDiTesto 1859">
          <a:extLst>
            <a:ext uri="{FF2B5EF4-FFF2-40B4-BE49-F238E27FC236}">
              <a16:creationId xmlns:a16="http://schemas.microsoft.com/office/drawing/2014/main" id="{73E2DF69-864D-4098-80BC-35040E3B208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61" name="CasellaDiTesto 1860">
          <a:extLst>
            <a:ext uri="{FF2B5EF4-FFF2-40B4-BE49-F238E27FC236}">
              <a16:creationId xmlns:a16="http://schemas.microsoft.com/office/drawing/2014/main" id="{24BE5433-05D7-4FEE-8DF0-90650B7199C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62" name="CasellaDiTesto 1861">
          <a:extLst>
            <a:ext uri="{FF2B5EF4-FFF2-40B4-BE49-F238E27FC236}">
              <a16:creationId xmlns:a16="http://schemas.microsoft.com/office/drawing/2014/main" id="{3FFC7657-7A81-466A-B413-3FD3A4EFDF99}"/>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63" name="CasellaDiTesto 1862">
          <a:extLst>
            <a:ext uri="{FF2B5EF4-FFF2-40B4-BE49-F238E27FC236}">
              <a16:creationId xmlns:a16="http://schemas.microsoft.com/office/drawing/2014/main" id="{466CA378-834A-4175-A579-5A027D05C631}"/>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64" name="CasellaDiTesto 1863">
          <a:extLst>
            <a:ext uri="{FF2B5EF4-FFF2-40B4-BE49-F238E27FC236}">
              <a16:creationId xmlns:a16="http://schemas.microsoft.com/office/drawing/2014/main" id="{15498268-91D6-40F9-AA60-13B5AC097CD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65" name="CasellaDiTesto 1864">
          <a:extLst>
            <a:ext uri="{FF2B5EF4-FFF2-40B4-BE49-F238E27FC236}">
              <a16:creationId xmlns:a16="http://schemas.microsoft.com/office/drawing/2014/main" id="{8B29932C-A67A-4929-8EDE-08F08A98DB8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66" name="CasellaDiTesto 1865">
          <a:extLst>
            <a:ext uri="{FF2B5EF4-FFF2-40B4-BE49-F238E27FC236}">
              <a16:creationId xmlns:a16="http://schemas.microsoft.com/office/drawing/2014/main" id="{230E9839-0176-44FF-B0B1-22E3BC45596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67" name="CasellaDiTesto 1866">
          <a:extLst>
            <a:ext uri="{FF2B5EF4-FFF2-40B4-BE49-F238E27FC236}">
              <a16:creationId xmlns:a16="http://schemas.microsoft.com/office/drawing/2014/main" id="{C899F033-2063-4473-A893-E9FED5D4662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68" name="CasellaDiTesto 1867">
          <a:extLst>
            <a:ext uri="{FF2B5EF4-FFF2-40B4-BE49-F238E27FC236}">
              <a16:creationId xmlns:a16="http://schemas.microsoft.com/office/drawing/2014/main" id="{13D1AC37-9F5A-4267-A7B3-204192FB22C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69" name="CasellaDiTesto 1868">
          <a:extLst>
            <a:ext uri="{FF2B5EF4-FFF2-40B4-BE49-F238E27FC236}">
              <a16:creationId xmlns:a16="http://schemas.microsoft.com/office/drawing/2014/main" id="{F6450912-3B22-420B-9DAC-03EA89B1681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70" name="CasellaDiTesto 1869">
          <a:extLst>
            <a:ext uri="{FF2B5EF4-FFF2-40B4-BE49-F238E27FC236}">
              <a16:creationId xmlns:a16="http://schemas.microsoft.com/office/drawing/2014/main" id="{8D986B6D-69BC-431C-BCEF-4DA93AB0BAC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71" name="CasellaDiTesto 1870">
          <a:extLst>
            <a:ext uri="{FF2B5EF4-FFF2-40B4-BE49-F238E27FC236}">
              <a16:creationId xmlns:a16="http://schemas.microsoft.com/office/drawing/2014/main" id="{712BA682-78CE-4CBC-830C-38893CC388A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72" name="CasellaDiTesto 1871">
          <a:extLst>
            <a:ext uri="{FF2B5EF4-FFF2-40B4-BE49-F238E27FC236}">
              <a16:creationId xmlns:a16="http://schemas.microsoft.com/office/drawing/2014/main" id="{A35EE7D3-E0C4-407A-958D-0B922CB1AA0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73" name="CasellaDiTesto 1872">
          <a:extLst>
            <a:ext uri="{FF2B5EF4-FFF2-40B4-BE49-F238E27FC236}">
              <a16:creationId xmlns:a16="http://schemas.microsoft.com/office/drawing/2014/main" id="{633A1241-4556-4209-B1E8-96F0A11E6C79}"/>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74" name="CasellaDiTesto 1873">
          <a:extLst>
            <a:ext uri="{FF2B5EF4-FFF2-40B4-BE49-F238E27FC236}">
              <a16:creationId xmlns:a16="http://schemas.microsoft.com/office/drawing/2014/main" id="{6088A61B-4E9B-4314-AB0D-7289403B3D47}"/>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75" name="CasellaDiTesto 1874">
          <a:extLst>
            <a:ext uri="{FF2B5EF4-FFF2-40B4-BE49-F238E27FC236}">
              <a16:creationId xmlns:a16="http://schemas.microsoft.com/office/drawing/2014/main" id="{B0D87CD5-BD8A-40D8-91B2-DFDD44B4ACEC}"/>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76" name="CasellaDiTesto 1875">
          <a:extLst>
            <a:ext uri="{FF2B5EF4-FFF2-40B4-BE49-F238E27FC236}">
              <a16:creationId xmlns:a16="http://schemas.microsoft.com/office/drawing/2014/main" id="{BCDC86EB-A3DC-47FE-956D-820AEFFFA85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77" name="CasellaDiTesto 1876">
          <a:extLst>
            <a:ext uri="{FF2B5EF4-FFF2-40B4-BE49-F238E27FC236}">
              <a16:creationId xmlns:a16="http://schemas.microsoft.com/office/drawing/2014/main" id="{C366663C-9FC8-4640-B146-6DBF42CA1C1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78" name="CasellaDiTesto 1877">
          <a:extLst>
            <a:ext uri="{FF2B5EF4-FFF2-40B4-BE49-F238E27FC236}">
              <a16:creationId xmlns:a16="http://schemas.microsoft.com/office/drawing/2014/main" id="{3F4A6F94-09D0-4CA3-B78B-4B71FE8F8254}"/>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79" name="CasellaDiTesto 1878">
          <a:extLst>
            <a:ext uri="{FF2B5EF4-FFF2-40B4-BE49-F238E27FC236}">
              <a16:creationId xmlns:a16="http://schemas.microsoft.com/office/drawing/2014/main" id="{61520D73-E661-4370-8B4A-CA21E13BA50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80" name="CasellaDiTesto 1879">
          <a:extLst>
            <a:ext uri="{FF2B5EF4-FFF2-40B4-BE49-F238E27FC236}">
              <a16:creationId xmlns:a16="http://schemas.microsoft.com/office/drawing/2014/main" id="{80FB764A-1256-4716-9395-DC9310DE104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81" name="CasellaDiTesto 1880">
          <a:extLst>
            <a:ext uri="{FF2B5EF4-FFF2-40B4-BE49-F238E27FC236}">
              <a16:creationId xmlns:a16="http://schemas.microsoft.com/office/drawing/2014/main" id="{405DFAF4-3A62-4612-9B8D-AA3066D0BFF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82" name="CasellaDiTesto 1881">
          <a:extLst>
            <a:ext uri="{FF2B5EF4-FFF2-40B4-BE49-F238E27FC236}">
              <a16:creationId xmlns:a16="http://schemas.microsoft.com/office/drawing/2014/main" id="{20EFC1EB-4687-4D61-8411-7A0B0B18024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83" name="CasellaDiTesto 1882">
          <a:extLst>
            <a:ext uri="{FF2B5EF4-FFF2-40B4-BE49-F238E27FC236}">
              <a16:creationId xmlns:a16="http://schemas.microsoft.com/office/drawing/2014/main" id="{B2EDBA43-4D36-4529-98D8-F7E0B786A5AA}"/>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84" name="CasellaDiTesto 1883">
          <a:extLst>
            <a:ext uri="{FF2B5EF4-FFF2-40B4-BE49-F238E27FC236}">
              <a16:creationId xmlns:a16="http://schemas.microsoft.com/office/drawing/2014/main" id="{8484FBDE-D5AD-47A5-BD21-E0CE501389D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85" name="CasellaDiTesto 1884">
          <a:extLst>
            <a:ext uri="{FF2B5EF4-FFF2-40B4-BE49-F238E27FC236}">
              <a16:creationId xmlns:a16="http://schemas.microsoft.com/office/drawing/2014/main" id="{D6873F36-C67A-49EC-B29E-1A11B04E7BDD}"/>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86" name="CasellaDiTesto 1885">
          <a:extLst>
            <a:ext uri="{FF2B5EF4-FFF2-40B4-BE49-F238E27FC236}">
              <a16:creationId xmlns:a16="http://schemas.microsoft.com/office/drawing/2014/main" id="{9F4EE82C-BF04-44C8-AC1B-53E91C922CA9}"/>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87" name="CasellaDiTesto 1886">
          <a:extLst>
            <a:ext uri="{FF2B5EF4-FFF2-40B4-BE49-F238E27FC236}">
              <a16:creationId xmlns:a16="http://schemas.microsoft.com/office/drawing/2014/main" id="{63891EB8-2DEE-4CBE-ADB2-448AE8719C33}"/>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88" name="CasellaDiTesto 1887">
          <a:extLst>
            <a:ext uri="{FF2B5EF4-FFF2-40B4-BE49-F238E27FC236}">
              <a16:creationId xmlns:a16="http://schemas.microsoft.com/office/drawing/2014/main" id="{AB073E92-F669-46C0-951C-B0F8B057A87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89" name="CasellaDiTesto 1888">
          <a:extLst>
            <a:ext uri="{FF2B5EF4-FFF2-40B4-BE49-F238E27FC236}">
              <a16:creationId xmlns:a16="http://schemas.microsoft.com/office/drawing/2014/main" id="{96638F2F-DD19-4621-8763-2E53DD5497D3}"/>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90" name="CasellaDiTesto 1889">
          <a:extLst>
            <a:ext uri="{FF2B5EF4-FFF2-40B4-BE49-F238E27FC236}">
              <a16:creationId xmlns:a16="http://schemas.microsoft.com/office/drawing/2014/main" id="{71CDA395-8454-4C94-AAC9-162FDD0C195D}"/>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91" name="CasellaDiTesto 1890">
          <a:extLst>
            <a:ext uri="{FF2B5EF4-FFF2-40B4-BE49-F238E27FC236}">
              <a16:creationId xmlns:a16="http://schemas.microsoft.com/office/drawing/2014/main" id="{D6457D9B-2666-45C1-AC47-BAD3DC4D7851}"/>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92" name="CasellaDiTesto 1891">
          <a:extLst>
            <a:ext uri="{FF2B5EF4-FFF2-40B4-BE49-F238E27FC236}">
              <a16:creationId xmlns:a16="http://schemas.microsoft.com/office/drawing/2014/main" id="{2D9D52FC-F53D-4922-AAD1-E609F876909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93" name="CasellaDiTesto 1892">
          <a:extLst>
            <a:ext uri="{FF2B5EF4-FFF2-40B4-BE49-F238E27FC236}">
              <a16:creationId xmlns:a16="http://schemas.microsoft.com/office/drawing/2014/main" id="{699D5A0A-EBAC-449F-8B1C-7140CFDA5460}"/>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94" name="CasellaDiTesto 1893">
          <a:extLst>
            <a:ext uri="{FF2B5EF4-FFF2-40B4-BE49-F238E27FC236}">
              <a16:creationId xmlns:a16="http://schemas.microsoft.com/office/drawing/2014/main" id="{8D8CE5BC-99A2-4226-ADA0-E54F0500BD8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95" name="CasellaDiTesto 1894">
          <a:extLst>
            <a:ext uri="{FF2B5EF4-FFF2-40B4-BE49-F238E27FC236}">
              <a16:creationId xmlns:a16="http://schemas.microsoft.com/office/drawing/2014/main" id="{F17513A5-6439-47ED-B6A5-670415CAB09C}"/>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96" name="CasellaDiTesto 1895">
          <a:extLst>
            <a:ext uri="{FF2B5EF4-FFF2-40B4-BE49-F238E27FC236}">
              <a16:creationId xmlns:a16="http://schemas.microsoft.com/office/drawing/2014/main" id="{0A151E0B-1A61-4711-8199-D1EEFB8C46AA}"/>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97" name="CasellaDiTesto 1896">
          <a:extLst>
            <a:ext uri="{FF2B5EF4-FFF2-40B4-BE49-F238E27FC236}">
              <a16:creationId xmlns:a16="http://schemas.microsoft.com/office/drawing/2014/main" id="{F05F31CA-2F31-4AE0-8D9F-754B534C8FB2}"/>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98" name="CasellaDiTesto 1897">
          <a:extLst>
            <a:ext uri="{FF2B5EF4-FFF2-40B4-BE49-F238E27FC236}">
              <a16:creationId xmlns:a16="http://schemas.microsoft.com/office/drawing/2014/main" id="{131F5C54-D0B1-4F00-9B27-F85F49FCB154}"/>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99" name="CasellaDiTesto 1898">
          <a:extLst>
            <a:ext uri="{FF2B5EF4-FFF2-40B4-BE49-F238E27FC236}">
              <a16:creationId xmlns:a16="http://schemas.microsoft.com/office/drawing/2014/main" id="{2BED3FE9-C60E-4FFF-840D-FA798ABC570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00" name="CasellaDiTesto 1899">
          <a:extLst>
            <a:ext uri="{FF2B5EF4-FFF2-40B4-BE49-F238E27FC236}">
              <a16:creationId xmlns:a16="http://schemas.microsoft.com/office/drawing/2014/main" id="{2BBC2710-5924-444F-BDDF-E8F1F38E0295}"/>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01" name="CasellaDiTesto 1900">
          <a:extLst>
            <a:ext uri="{FF2B5EF4-FFF2-40B4-BE49-F238E27FC236}">
              <a16:creationId xmlns:a16="http://schemas.microsoft.com/office/drawing/2014/main" id="{62081F37-E271-4A60-BE52-909C12C4E836}"/>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02" name="CasellaDiTesto 1901">
          <a:extLst>
            <a:ext uri="{FF2B5EF4-FFF2-40B4-BE49-F238E27FC236}">
              <a16:creationId xmlns:a16="http://schemas.microsoft.com/office/drawing/2014/main" id="{A909C4C3-A247-4FA3-9020-DB205B614AAA}"/>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03" name="CasellaDiTesto 1902">
          <a:extLst>
            <a:ext uri="{FF2B5EF4-FFF2-40B4-BE49-F238E27FC236}">
              <a16:creationId xmlns:a16="http://schemas.microsoft.com/office/drawing/2014/main" id="{659938B4-4672-4315-9172-C488F1D9500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04" name="CasellaDiTesto 1903">
          <a:extLst>
            <a:ext uri="{FF2B5EF4-FFF2-40B4-BE49-F238E27FC236}">
              <a16:creationId xmlns:a16="http://schemas.microsoft.com/office/drawing/2014/main" id="{C6FD1462-C05A-46F1-8C3D-5134E7A9674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05" name="CasellaDiTesto 1904">
          <a:extLst>
            <a:ext uri="{FF2B5EF4-FFF2-40B4-BE49-F238E27FC236}">
              <a16:creationId xmlns:a16="http://schemas.microsoft.com/office/drawing/2014/main" id="{731AA964-B283-47C4-B278-54F79125D48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06" name="CasellaDiTesto 1905">
          <a:extLst>
            <a:ext uri="{FF2B5EF4-FFF2-40B4-BE49-F238E27FC236}">
              <a16:creationId xmlns:a16="http://schemas.microsoft.com/office/drawing/2014/main" id="{517193FB-4DB6-4A39-B1D1-91F856D33B7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07" name="CasellaDiTesto 1906">
          <a:extLst>
            <a:ext uri="{FF2B5EF4-FFF2-40B4-BE49-F238E27FC236}">
              <a16:creationId xmlns:a16="http://schemas.microsoft.com/office/drawing/2014/main" id="{3F2572B4-9A67-4B1A-88B3-D926B9EBDDC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08" name="CasellaDiTesto 1907">
          <a:extLst>
            <a:ext uri="{FF2B5EF4-FFF2-40B4-BE49-F238E27FC236}">
              <a16:creationId xmlns:a16="http://schemas.microsoft.com/office/drawing/2014/main" id="{F7A1DDFF-8F3C-4283-8635-DE28839DDE6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09" name="CasellaDiTesto 1908">
          <a:extLst>
            <a:ext uri="{FF2B5EF4-FFF2-40B4-BE49-F238E27FC236}">
              <a16:creationId xmlns:a16="http://schemas.microsoft.com/office/drawing/2014/main" id="{5D9E91FA-FBE3-49A6-BD72-563A3826A80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10" name="CasellaDiTesto 1909">
          <a:extLst>
            <a:ext uri="{FF2B5EF4-FFF2-40B4-BE49-F238E27FC236}">
              <a16:creationId xmlns:a16="http://schemas.microsoft.com/office/drawing/2014/main" id="{DA554300-D4BD-4819-9B42-9152CBAAD9AF}"/>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11" name="CasellaDiTesto 1910">
          <a:extLst>
            <a:ext uri="{FF2B5EF4-FFF2-40B4-BE49-F238E27FC236}">
              <a16:creationId xmlns:a16="http://schemas.microsoft.com/office/drawing/2014/main" id="{61A9A320-D71A-44DE-AFD9-ADA79E3E5DD1}"/>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12" name="CasellaDiTesto 1911">
          <a:extLst>
            <a:ext uri="{FF2B5EF4-FFF2-40B4-BE49-F238E27FC236}">
              <a16:creationId xmlns:a16="http://schemas.microsoft.com/office/drawing/2014/main" id="{E8BB3064-A62F-4E19-96A2-AB866F11B2E7}"/>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13" name="CasellaDiTesto 1912">
          <a:extLst>
            <a:ext uri="{FF2B5EF4-FFF2-40B4-BE49-F238E27FC236}">
              <a16:creationId xmlns:a16="http://schemas.microsoft.com/office/drawing/2014/main" id="{F9DAE304-4CD2-4F42-A7CC-F44009B4FD41}"/>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14" name="CasellaDiTesto 1913">
          <a:extLst>
            <a:ext uri="{FF2B5EF4-FFF2-40B4-BE49-F238E27FC236}">
              <a16:creationId xmlns:a16="http://schemas.microsoft.com/office/drawing/2014/main" id="{5CC02085-3CFB-4B3B-98B3-E81DE2ADE13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15" name="CasellaDiTesto 1914">
          <a:extLst>
            <a:ext uri="{FF2B5EF4-FFF2-40B4-BE49-F238E27FC236}">
              <a16:creationId xmlns:a16="http://schemas.microsoft.com/office/drawing/2014/main" id="{CAAE4B1C-7AE5-4867-B5E0-B9163EBE99B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16" name="CasellaDiTesto 1915">
          <a:extLst>
            <a:ext uri="{FF2B5EF4-FFF2-40B4-BE49-F238E27FC236}">
              <a16:creationId xmlns:a16="http://schemas.microsoft.com/office/drawing/2014/main" id="{15667153-3008-4D4B-80C7-807303F05AC4}"/>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17" name="CasellaDiTesto 1916">
          <a:extLst>
            <a:ext uri="{FF2B5EF4-FFF2-40B4-BE49-F238E27FC236}">
              <a16:creationId xmlns:a16="http://schemas.microsoft.com/office/drawing/2014/main" id="{154F75B6-203A-4A95-A241-36A50E8DD050}"/>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18" name="CasellaDiTesto 1917">
          <a:extLst>
            <a:ext uri="{FF2B5EF4-FFF2-40B4-BE49-F238E27FC236}">
              <a16:creationId xmlns:a16="http://schemas.microsoft.com/office/drawing/2014/main" id="{74B92483-C3DC-4310-A466-5F87A465B503}"/>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19" name="CasellaDiTesto 1918">
          <a:extLst>
            <a:ext uri="{FF2B5EF4-FFF2-40B4-BE49-F238E27FC236}">
              <a16:creationId xmlns:a16="http://schemas.microsoft.com/office/drawing/2014/main" id="{44208DBD-394E-4861-9F92-0D425CA51EAC}"/>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0" name="CasellaDiTesto 1919">
          <a:extLst>
            <a:ext uri="{FF2B5EF4-FFF2-40B4-BE49-F238E27FC236}">
              <a16:creationId xmlns:a16="http://schemas.microsoft.com/office/drawing/2014/main" id="{16267A40-DDA2-46A4-BB60-4E9287911AD5}"/>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1" name="CasellaDiTesto 1920">
          <a:extLst>
            <a:ext uri="{FF2B5EF4-FFF2-40B4-BE49-F238E27FC236}">
              <a16:creationId xmlns:a16="http://schemas.microsoft.com/office/drawing/2014/main" id="{E117C99D-AA9A-478F-9645-D7389D4CE3F6}"/>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2" name="CasellaDiTesto 1921">
          <a:extLst>
            <a:ext uri="{FF2B5EF4-FFF2-40B4-BE49-F238E27FC236}">
              <a16:creationId xmlns:a16="http://schemas.microsoft.com/office/drawing/2014/main" id="{2831CE1E-69AE-4897-80F2-45B82447A473}"/>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3" name="CasellaDiTesto 1922">
          <a:extLst>
            <a:ext uri="{FF2B5EF4-FFF2-40B4-BE49-F238E27FC236}">
              <a16:creationId xmlns:a16="http://schemas.microsoft.com/office/drawing/2014/main" id="{4B1BCB9D-8F77-45A3-B92F-390C05631C94}"/>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4" name="CasellaDiTesto 1923">
          <a:extLst>
            <a:ext uri="{FF2B5EF4-FFF2-40B4-BE49-F238E27FC236}">
              <a16:creationId xmlns:a16="http://schemas.microsoft.com/office/drawing/2014/main" id="{81314962-4F1A-4648-B64E-E620C9308FAA}"/>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5" name="CasellaDiTesto 1924">
          <a:extLst>
            <a:ext uri="{FF2B5EF4-FFF2-40B4-BE49-F238E27FC236}">
              <a16:creationId xmlns:a16="http://schemas.microsoft.com/office/drawing/2014/main" id="{1F44B327-099D-48A0-AE7E-F4473DE639F6}"/>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6" name="CasellaDiTesto 1925">
          <a:extLst>
            <a:ext uri="{FF2B5EF4-FFF2-40B4-BE49-F238E27FC236}">
              <a16:creationId xmlns:a16="http://schemas.microsoft.com/office/drawing/2014/main" id="{BD828335-E8F6-4556-BA9F-AE9122049915}"/>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7" name="CasellaDiTesto 1926">
          <a:extLst>
            <a:ext uri="{FF2B5EF4-FFF2-40B4-BE49-F238E27FC236}">
              <a16:creationId xmlns:a16="http://schemas.microsoft.com/office/drawing/2014/main" id="{065BCE5A-1819-4DBC-8EAB-2EC9C05EC18C}"/>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8" name="CasellaDiTesto 1927">
          <a:extLst>
            <a:ext uri="{FF2B5EF4-FFF2-40B4-BE49-F238E27FC236}">
              <a16:creationId xmlns:a16="http://schemas.microsoft.com/office/drawing/2014/main" id="{03460A98-F2A7-4190-A17F-963CDB86DC98}"/>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9" name="CasellaDiTesto 1928">
          <a:extLst>
            <a:ext uri="{FF2B5EF4-FFF2-40B4-BE49-F238E27FC236}">
              <a16:creationId xmlns:a16="http://schemas.microsoft.com/office/drawing/2014/main" id="{275F83AF-71D3-4F44-97E6-2BD14D2DA35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30" name="CasellaDiTesto 1929">
          <a:extLst>
            <a:ext uri="{FF2B5EF4-FFF2-40B4-BE49-F238E27FC236}">
              <a16:creationId xmlns:a16="http://schemas.microsoft.com/office/drawing/2014/main" id="{497057BF-52DE-4AD9-ADC1-922DD3C6220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31" name="CasellaDiTesto 1930">
          <a:extLst>
            <a:ext uri="{FF2B5EF4-FFF2-40B4-BE49-F238E27FC236}">
              <a16:creationId xmlns:a16="http://schemas.microsoft.com/office/drawing/2014/main" id="{8061AB98-1C2D-4E79-9C17-F81452B114D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32" name="CasellaDiTesto 1931">
          <a:extLst>
            <a:ext uri="{FF2B5EF4-FFF2-40B4-BE49-F238E27FC236}">
              <a16:creationId xmlns:a16="http://schemas.microsoft.com/office/drawing/2014/main" id="{50D1E841-D71D-4517-92CD-790099B1E237}"/>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33" name="CasellaDiTesto 1932">
          <a:extLst>
            <a:ext uri="{FF2B5EF4-FFF2-40B4-BE49-F238E27FC236}">
              <a16:creationId xmlns:a16="http://schemas.microsoft.com/office/drawing/2014/main" id="{21958944-3721-43C8-8E91-42CBDE6150D5}"/>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34" name="CasellaDiTesto 1933">
          <a:extLst>
            <a:ext uri="{FF2B5EF4-FFF2-40B4-BE49-F238E27FC236}">
              <a16:creationId xmlns:a16="http://schemas.microsoft.com/office/drawing/2014/main" id="{B15F1154-9D61-4304-96EE-F184BACE9F6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35" name="CasellaDiTesto 1934">
          <a:extLst>
            <a:ext uri="{FF2B5EF4-FFF2-40B4-BE49-F238E27FC236}">
              <a16:creationId xmlns:a16="http://schemas.microsoft.com/office/drawing/2014/main" id="{25D18567-68EB-4B24-BB0E-3F8A3674485F}"/>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36" name="CasellaDiTesto 1935">
          <a:extLst>
            <a:ext uri="{FF2B5EF4-FFF2-40B4-BE49-F238E27FC236}">
              <a16:creationId xmlns:a16="http://schemas.microsoft.com/office/drawing/2014/main" id="{8B7FA29D-EC0F-4F92-94F3-D084578239E6}"/>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37" name="CasellaDiTesto 1936">
          <a:extLst>
            <a:ext uri="{FF2B5EF4-FFF2-40B4-BE49-F238E27FC236}">
              <a16:creationId xmlns:a16="http://schemas.microsoft.com/office/drawing/2014/main" id="{2000E7B5-DB56-4BF1-AC43-93B45488B158}"/>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38" name="CasellaDiTesto 1937">
          <a:extLst>
            <a:ext uri="{FF2B5EF4-FFF2-40B4-BE49-F238E27FC236}">
              <a16:creationId xmlns:a16="http://schemas.microsoft.com/office/drawing/2014/main" id="{50F590A0-BC72-41D6-B6EF-4DCF14C6A51A}"/>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39" name="CasellaDiTesto 1938">
          <a:extLst>
            <a:ext uri="{FF2B5EF4-FFF2-40B4-BE49-F238E27FC236}">
              <a16:creationId xmlns:a16="http://schemas.microsoft.com/office/drawing/2014/main" id="{3A306955-B0EA-4E75-B766-51F443EB62B2}"/>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40" name="CasellaDiTesto 1939">
          <a:extLst>
            <a:ext uri="{FF2B5EF4-FFF2-40B4-BE49-F238E27FC236}">
              <a16:creationId xmlns:a16="http://schemas.microsoft.com/office/drawing/2014/main" id="{57DEBA82-7C53-46E6-8DA5-22DD846B75B1}"/>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41" name="CasellaDiTesto 1940">
          <a:extLst>
            <a:ext uri="{FF2B5EF4-FFF2-40B4-BE49-F238E27FC236}">
              <a16:creationId xmlns:a16="http://schemas.microsoft.com/office/drawing/2014/main" id="{72207C68-0BE2-4391-B1CA-435764E9235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42" name="CasellaDiTesto 1941">
          <a:extLst>
            <a:ext uri="{FF2B5EF4-FFF2-40B4-BE49-F238E27FC236}">
              <a16:creationId xmlns:a16="http://schemas.microsoft.com/office/drawing/2014/main" id="{D85F10A4-E338-48C3-B3BC-DA665FF8906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43" name="CasellaDiTesto 1942">
          <a:extLst>
            <a:ext uri="{FF2B5EF4-FFF2-40B4-BE49-F238E27FC236}">
              <a16:creationId xmlns:a16="http://schemas.microsoft.com/office/drawing/2014/main" id="{494622F8-D1F8-4791-AE3D-FB45D1A5D83C}"/>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44" name="CasellaDiTesto 1943">
          <a:extLst>
            <a:ext uri="{FF2B5EF4-FFF2-40B4-BE49-F238E27FC236}">
              <a16:creationId xmlns:a16="http://schemas.microsoft.com/office/drawing/2014/main" id="{10A033C3-3FB0-4524-ACF3-C35B57C521C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45" name="CasellaDiTesto 1944">
          <a:extLst>
            <a:ext uri="{FF2B5EF4-FFF2-40B4-BE49-F238E27FC236}">
              <a16:creationId xmlns:a16="http://schemas.microsoft.com/office/drawing/2014/main" id="{C4A7BB80-D47F-4456-A628-A402AF01076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46" name="CasellaDiTesto 1945">
          <a:extLst>
            <a:ext uri="{FF2B5EF4-FFF2-40B4-BE49-F238E27FC236}">
              <a16:creationId xmlns:a16="http://schemas.microsoft.com/office/drawing/2014/main" id="{A56A6133-FEAF-4075-882C-FC6ABD3C6D29}"/>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47" name="CasellaDiTesto 1946">
          <a:extLst>
            <a:ext uri="{FF2B5EF4-FFF2-40B4-BE49-F238E27FC236}">
              <a16:creationId xmlns:a16="http://schemas.microsoft.com/office/drawing/2014/main" id="{B1BFA552-A3DD-45ED-8236-E2D697D25C0C}"/>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48" name="CasellaDiTesto 1947">
          <a:extLst>
            <a:ext uri="{FF2B5EF4-FFF2-40B4-BE49-F238E27FC236}">
              <a16:creationId xmlns:a16="http://schemas.microsoft.com/office/drawing/2014/main" id="{ACFCEDDC-005E-4933-AEB2-6354FB07665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49" name="CasellaDiTesto 1948">
          <a:extLst>
            <a:ext uri="{FF2B5EF4-FFF2-40B4-BE49-F238E27FC236}">
              <a16:creationId xmlns:a16="http://schemas.microsoft.com/office/drawing/2014/main" id="{D291F897-AC51-4C47-9D0C-3BAF86AD7D41}"/>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50" name="CasellaDiTesto 1949">
          <a:extLst>
            <a:ext uri="{FF2B5EF4-FFF2-40B4-BE49-F238E27FC236}">
              <a16:creationId xmlns:a16="http://schemas.microsoft.com/office/drawing/2014/main" id="{B307FF3F-415C-42D8-9582-4C0075C1921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51" name="CasellaDiTesto 1950">
          <a:extLst>
            <a:ext uri="{FF2B5EF4-FFF2-40B4-BE49-F238E27FC236}">
              <a16:creationId xmlns:a16="http://schemas.microsoft.com/office/drawing/2014/main" id="{8C39DC1A-211D-4B9C-AB8C-E0E5C8F24679}"/>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52" name="CasellaDiTesto 1951">
          <a:extLst>
            <a:ext uri="{FF2B5EF4-FFF2-40B4-BE49-F238E27FC236}">
              <a16:creationId xmlns:a16="http://schemas.microsoft.com/office/drawing/2014/main" id="{D67A92F9-3183-40DF-A4F6-D13034B053F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53" name="CasellaDiTesto 1952">
          <a:extLst>
            <a:ext uri="{FF2B5EF4-FFF2-40B4-BE49-F238E27FC236}">
              <a16:creationId xmlns:a16="http://schemas.microsoft.com/office/drawing/2014/main" id="{534AF342-B9E1-40B1-8A13-B005B673194D}"/>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54" name="CasellaDiTesto 1953">
          <a:extLst>
            <a:ext uri="{FF2B5EF4-FFF2-40B4-BE49-F238E27FC236}">
              <a16:creationId xmlns:a16="http://schemas.microsoft.com/office/drawing/2014/main" id="{D0C3DECF-0625-4F33-AC47-F68BB8A8B0D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55" name="CasellaDiTesto 1954">
          <a:extLst>
            <a:ext uri="{FF2B5EF4-FFF2-40B4-BE49-F238E27FC236}">
              <a16:creationId xmlns:a16="http://schemas.microsoft.com/office/drawing/2014/main" id="{72EF3F95-D6E4-4AFD-AB07-A901FF34110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56" name="CasellaDiTesto 1955">
          <a:extLst>
            <a:ext uri="{FF2B5EF4-FFF2-40B4-BE49-F238E27FC236}">
              <a16:creationId xmlns:a16="http://schemas.microsoft.com/office/drawing/2014/main" id="{15F3A063-6339-4433-818C-A5F87118DD3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57" name="CasellaDiTesto 1956">
          <a:extLst>
            <a:ext uri="{FF2B5EF4-FFF2-40B4-BE49-F238E27FC236}">
              <a16:creationId xmlns:a16="http://schemas.microsoft.com/office/drawing/2014/main" id="{A525F047-135F-4E11-B4F8-5139723BB027}"/>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58" name="CasellaDiTesto 1957">
          <a:extLst>
            <a:ext uri="{FF2B5EF4-FFF2-40B4-BE49-F238E27FC236}">
              <a16:creationId xmlns:a16="http://schemas.microsoft.com/office/drawing/2014/main" id="{1205F816-C0B3-43EF-A594-13D4CCE0246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59" name="CasellaDiTesto 1958">
          <a:extLst>
            <a:ext uri="{FF2B5EF4-FFF2-40B4-BE49-F238E27FC236}">
              <a16:creationId xmlns:a16="http://schemas.microsoft.com/office/drawing/2014/main" id="{E3116B52-5C93-4DC3-AD5D-B439B464212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60" name="CasellaDiTesto 1959">
          <a:extLst>
            <a:ext uri="{FF2B5EF4-FFF2-40B4-BE49-F238E27FC236}">
              <a16:creationId xmlns:a16="http://schemas.microsoft.com/office/drawing/2014/main" id="{4F48B902-D501-42CE-A683-764BF99BBF0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61" name="CasellaDiTesto 1960">
          <a:extLst>
            <a:ext uri="{FF2B5EF4-FFF2-40B4-BE49-F238E27FC236}">
              <a16:creationId xmlns:a16="http://schemas.microsoft.com/office/drawing/2014/main" id="{543980BF-2981-4CA0-B1C4-ED97FFE23BE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62" name="CasellaDiTesto 1961">
          <a:extLst>
            <a:ext uri="{FF2B5EF4-FFF2-40B4-BE49-F238E27FC236}">
              <a16:creationId xmlns:a16="http://schemas.microsoft.com/office/drawing/2014/main" id="{991C381B-997F-4EA1-A562-6BE297FB5D9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63" name="CasellaDiTesto 1962">
          <a:extLst>
            <a:ext uri="{FF2B5EF4-FFF2-40B4-BE49-F238E27FC236}">
              <a16:creationId xmlns:a16="http://schemas.microsoft.com/office/drawing/2014/main" id="{A0DC74AB-6FAA-472A-9C1B-6E62EA60AE2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64" name="CasellaDiTesto 1963">
          <a:extLst>
            <a:ext uri="{FF2B5EF4-FFF2-40B4-BE49-F238E27FC236}">
              <a16:creationId xmlns:a16="http://schemas.microsoft.com/office/drawing/2014/main" id="{B4D9EE9F-2DC9-40AB-A66C-932567D7EAE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65" name="CasellaDiTesto 1964">
          <a:extLst>
            <a:ext uri="{FF2B5EF4-FFF2-40B4-BE49-F238E27FC236}">
              <a16:creationId xmlns:a16="http://schemas.microsoft.com/office/drawing/2014/main" id="{A1F16760-07AD-4D41-A2F7-2ACE914612F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66" name="CasellaDiTesto 1965">
          <a:extLst>
            <a:ext uri="{FF2B5EF4-FFF2-40B4-BE49-F238E27FC236}">
              <a16:creationId xmlns:a16="http://schemas.microsoft.com/office/drawing/2014/main" id="{B943D900-CA88-463E-87CA-FFF1D0271469}"/>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67" name="CasellaDiTesto 1966">
          <a:extLst>
            <a:ext uri="{FF2B5EF4-FFF2-40B4-BE49-F238E27FC236}">
              <a16:creationId xmlns:a16="http://schemas.microsoft.com/office/drawing/2014/main" id="{873DB0C4-00C4-48A5-96C9-2E7CA8EE3A7E}"/>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68" name="CasellaDiTesto 1967">
          <a:extLst>
            <a:ext uri="{FF2B5EF4-FFF2-40B4-BE49-F238E27FC236}">
              <a16:creationId xmlns:a16="http://schemas.microsoft.com/office/drawing/2014/main" id="{AF7A2116-488E-416A-AC17-528521C8BA4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69" name="CasellaDiTesto 1968">
          <a:extLst>
            <a:ext uri="{FF2B5EF4-FFF2-40B4-BE49-F238E27FC236}">
              <a16:creationId xmlns:a16="http://schemas.microsoft.com/office/drawing/2014/main" id="{2436DDE3-CF14-40C3-AAB9-3310D628E86C}"/>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70" name="CasellaDiTesto 1969">
          <a:extLst>
            <a:ext uri="{FF2B5EF4-FFF2-40B4-BE49-F238E27FC236}">
              <a16:creationId xmlns:a16="http://schemas.microsoft.com/office/drawing/2014/main" id="{E2F5A18C-1579-4D7F-8239-57BA9CC8F1E4}"/>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71" name="CasellaDiTesto 1970">
          <a:extLst>
            <a:ext uri="{FF2B5EF4-FFF2-40B4-BE49-F238E27FC236}">
              <a16:creationId xmlns:a16="http://schemas.microsoft.com/office/drawing/2014/main" id="{C447656E-697B-4620-B904-5BAF49C15BD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72" name="CasellaDiTesto 1971">
          <a:extLst>
            <a:ext uri="{FF2B5EF4-FFF2-40B4-BE49-F238E27FC236}">
              <a16:creationId xmlns:a16="http://schemas.microsoft.com/office/drawing/2014/main" id="{C4426FCC-E261-43E4-9930-093BD39764CE}"/>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73" name="CasellaDiTesto 1972">
          <a:extLst>
            <a:ext uri="{FF2B5EF4-FFF2-40B4-BE49-F238E27FC236}">
              <a16:creationId xmlns:a16="http://schemas.microsoft.com/office/drawing/2014/main" id="{2A675EB6-D4BD-42FB-B070-1A8C4B2366CD}"/>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74" name="CasellaDiTesto 1973">
          <a:extLst>
            <a:ext uri="{FF2B5EF4-FFF2-40B4-BE49-F238E27FC236}">
              <a16:creationId xmlns:a16="http://schemas.microsoft.com/office/drawing/2014/main" id="{69419AD0-669F-4069-98E2-AB53798E14FD}"/>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75" name="CasellaDiTesto 1974">
          <a:extLst>
            <a:ext uri="{FF2B5EF4-FFF2-40B4-BE49-F238E27FC236}">
              <a16:creationId xmlns:a16="http://schemas.microsoft.com/office/drawing/2014/main" id="{7590F9EB-B170-4852-8973-045279A11D98}"/>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76" name="CasellaDiTesto 1975">
          <a:extLst>
            <a:ext uri="{FF2B5EF4-FFF2-40B4-BE49-F238E27FC236}">
              <a16:creationId xmlns:a16="http://schemas.microsoft.com/office/drawing/2014/main" id="{AA02A662-8AAF-4C78-8796-4310B1AA1F2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77" name="CasellaDiTesto 1976">
          <a:extLst>
            <a:ext uri="{FF2B5EF4-FFF2-40B4-BE49-F238E27FC236}">
              <a16:creationId xmlns:a16="http://schemas.microsoft.com/office/drawing/2014/main" id="{30B346C6-167E-4A61-9B97-FBC4388B88B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78" name="CasellaDiTesto 1977">
          <a:extLst>
            <a:ext uri="{FF2B5EF4-FFF2-40B4-BE49-F238E27FC236}">
              <a16:creationId xmlns:a16="http://schemas.microsoft.com/office/drawing/2014/main" id="{482AA389-292D-4108-8B10-3C720E7E212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79" name="CasellaDiTesto 1978">
          <a:extLst>
            <a:ext uri="{FF2B5EF4-FFF2-40B4-BE49-F238E27FC236}">
              <a16:creationId xmlns:a16="http://schemas.microsoft.com/office/drawing/2014/main" id="{1A18C9B7-2F51-4AF4-974F-B8B6964BE1BE}"/>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80" name="CasellaDiTesto 1979">
          <a:extLst>
            <a:ext uri="{FF2B5EF4-FFF2-40B4-BE49-F238E27FC236}">
              <a16:creationId xmlns:a16="http://schemas.microsoft.com/office/drawing/2014/main" id="{CEB57383-4719-43DB-9631-5EBE80249791}"/>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81" name="CasellaDiTesto 1980">
          <a:extLst>
            <a:ext uri="{FF2B5EF4-FFF2-40B4-BE49-F238E27FC236}">
              <a16:creationId xmlns:a16="http://schemas.microsoft.com/office/drawing/2014/main" id="{ECDF059A-0F2F-45B9-8321-51187B27305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82" name="CasellaDiTesto 1981">
          <a:extLst>
            <a:ext uri="{FF2B5EF4-FFF2-40B4-BE49-F238E27FC236}">
              <a16:creationId xmlns:a16="http://schemas.microsoft.com/office/drawing/2014/main" id="{4D928400-9D7E-460D-A7F5-DAA2A26235E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83" name="CasellaDiTesto 1982">
          <a:extLst>
            <a:ext uri="{FF2B5EF4-FFF2-40B4-BE49-F238E27FC236}">
              <a16:creationId xmlns:a16="http://schemas.microsoft.com/office/drawing/2014/main" id="{C8436770-19A9-4D5B-9EA9-DE9477327A2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84" name="CasellaDiTesto 1983">
          <a:extLst>
            <a:ext uri="{FF2B5EF4-FFF2-40B4-BE49-F238E27FC236}">
              <a16:creationId xmlns:a16="http://schemas.microsoft.com/office/drawing/2014/main" id="{3DEE19A5-5C18-487D-88F3-00F292B8A36C}"/>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85" name="CasellaDiTesto 1984">
          <a:extLst>
            <a:ext uri="{FF2B5EF4-FFF2-40B4-BE49-F238E27FC236}">
              <a16:creationId xmlns:a16="http://schemas.microsoft.com/office/drawing/2014/main" id="{10C15499-0A9A-41B8-BB0E-29495C712C86}"/>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86" name="CasellaDiTesto 1985">
          <a:extLst>
            <a:ext uri="{FF2B5EF4-FFF2-40B4-BE49-F238E27FC236}">
              <a16:creationId xmlns:a16="http://schemas.microsoft.com/office/drawing/2014/main" id="{C3AEE2B6-1C2E-4A8D-A55A-941BA790CA5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87" name="CasellaDiTesto 1986">
          <a:extLst>
            <a:ext uri="{FF2B5EF4-FFF2-40B4-BE49-F238E27FC236}">
              <a16:creationId xmlns:a16="http://schemas.microsoft.com/office/drawing/2014/main" id="{074D8EA4-3A8E-4FBC-8B15-FA75EBA25DA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88" name="CasellaDiTesto 1987">
          <a:extLst>
            <a:ext uri="{FF2B5EF4-FFF2-40B4-BE49-F238E27FC236}">
              <a16:creationId xmlns:a16="http://schemas.microsoft.com/office/drawing/2014/main" id="{B300299F-DCD4-4547-B8D9-49063AE20D74}"/>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89" name="CasellaDiTesto 1988">
          <a:extLst>
            <a:ext uri="{FF2B5EF4-FFF2-40B4-BE49-F238E27FC236}">
              <a16:creationId xmlns:a16="http://schemas.microsoft.com/office/drawing/2014/main" id="{2A855D3C-E207-45B8-9009-94A34AEDC96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90" name="CasellaDiTesto 1989">
          <a:extLst>
            <a:ext uri="{FF2B5EF4-FFF2-40B4-BE49-F238E27FC236}">
              <a16:creationId xmlns:a16="http://schemas.microsoft.com/office/drawing/2014/main" id="{2572619E-AF8D-45B9-AA1D-E8C2A8D4EC6A}"/>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91" name="CasellaDiTesto 1990">
          <a:extLst>
            <a:ext uri="{FF2B5EF4-FFF2-40B4-BE49-F238E27FC236}">
              <a16:creationId xmlns:a16="http://schemas.microsoft.com/office/drawing/2014/main" id="{D4D6FF25-1498-4F4D-85FA-BEE7D1B39D03}"/>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92" name="CasellaDiTesto 1991">
          <a:extLst>
            <a:ext uri="{FF2B5EF4-FFF2-40B4-BE49-F238E27FC236}">
              <a16:creationId xmlns:a16="http://schemas.microsoft.com/office/drawing/2014/main" id="{3744E28C-4FBF-4785-8F8B-87D6E66F9EB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93" name="CasellaDiTesto 1992">
          <a:extLst>
            <a:ext uri="{FF2B5EF4-FFF2-40B4-BE49-F238E27FC236}">
              <a16:creationId xmlns:a16="http://schemas.microsoft.com/office/drawing/2014/main" id="{938DB6B0-C105-4FB9-A3D5-C54DC3DCE01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94" name="CasellaDiTesto 1993">
          <a:extLst>
            <a:ext uri="{FF2B5EF4-FFF2-40B4-BE49-F238E27FC236}">
              <a16:creationId xmlns:a16="http://schemas.microsoft.com/office/drawing/2014/main" id="{914CB1F5-9284-4F4D-BB73-D33651109E4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95" name="CasellaDiTesto 1994">
          <a:extLst>
            <a:ext uri="{FF2B5EF4-FFF2-40B4-BE49-F238E27FC236}">
              <a16:creationId xmlns:a16="http://schemas.microsoft.com/office/drawing/2014/main" id="{50F68A63-019B-467D-BC9F-719F0B45F8F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96" name="CasellaDiTesto 1995">
          <a:extLst>
            <a:ext uri="{FF2B5EF4-FFF2-40B4-BE49-F238E27FC236}">
              <a16:creationId xmlns:a16="http://schemas.microsoft.com/office/drawing/2014/main" id="{2F4D785D-96E5-4090-830E-5A12E237793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97" name="CasellaDiTesto 1996">
          <a:extLst>
            <a:ext uri="{FF2B5EF4-FFF2-40B4-BE49-F238E27FC236}">
              <a16:creationId xmlns:a16="http://schemas.microsoft.com/office/drawing/2014/main" id="{0866DC3B-1E9B-46BD-8845-6854768C59C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98" name="CasellaDiTesto 1997">
          <a:extLst>
            <a:ext uri="{FF2B5EF4-FFF2-40B4-BE49-F238E27FC236}">
              <a16:creationId xmlns:a16="http://schemas.microsoft.com/office/drawing/2014/main" id="{18476BB7-3A63-47DC-8DC8-DA90B196644E}"/>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99" name="CasellaDiTesto 1998">
          <a:extLst>
            <a:ext uri="{FF2B5EF4-FFF2-40B4-BE49-F238E27FC236}">
              <a16:creationId xmlns:a16="http://schemas.microsoft.com/office/drawing/2014/main" id="{54526361-5E58-456B-9083-5A3ED43DC68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00" name="CasellaDiTesto 1999">
          <a:extLst>
            <a:ext uri="{FF2B5EF4-FFF2-40B4-BE49-F238E27FC236}">
              <a16:creationId xmlns:a16="http://schemas.microsoft.com/office/drawing/2014/main" id="{CDF86CBD-B1DD-465F-9D38-5CC01778A378}"/>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01" name="CasellaDiTesto 2000">
          <a:extLst>
            <a:ext uri="{FF2B5EF4-FFF2-40B4-BE49-F238E27FC236}">
              <a16:creationId xmlns:a16="http://schemas.microsoft.com/office/drawing/2014/main" id="{F882E86D-B2F9-441F-8AA3-FFC88FE03FD3}"/>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02" name="CasellaDiTesto 2001">
          <a:extLst>
            <a:ext uri="{FF2B5EF4-FFF2-40B4-BE49-F238E27FC236}">
              <a16:creationId xmlns:a16="http://schemas.microsoft.com/office/drawing/2014/main" id="{484EA334-C084-449F-B4C1-6A9681618901}"/>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03" name="CasellaDiTesto 2002">
          <a:extLst>
            <a:ext uri="{FF2B5EF4-FFF2-40B4-BE49-F238E27FC236}">
              <a16:creationId xmlns:a16="http://schemas.microsoft.com/office/drawing/2014/main" id="{D29B52DC-673B-4515-AFF6-948ED4E6899D}"/>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04" name="CasellaDiTesto 2003">
          <a:extLst>
            <a:ext uri="{FF2B5EF4-FFF2-40B4-BE49-F238E27FC236}">
              <a16:creationId xmlns:a16="http://schemas.microsoft.com/office/drawing/2014/main" id="{0407A407-558C-4DEB-A960-DFB75DB4C6B2}"/>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05" name="CasellaDiTesto 2004">
          <a:extLst>
            <a:ext uri="{FF2B5EF4-FFF2-40B4-BE49-F238E27FC236}">
              <a16:creationId xmlns:a16="http://schemas.microsoft.com/office/drawing/2014/main" id="{E3727570-B923-446E-ACB1-3E538C2F41E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06" name="CasellaDiTesto 2005">
          <a:extLst>
            <a:ext uri="{FF2B5EF4-FFF2-40B4-BE49-F238E27FC236}">
              <a16:creationId xmlns:a16="http://schemas.microsoft.com/office/drawing/2014/main" id="{676A63C8-6A68-4FA3-B82A-01BF0C0BA55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07" name="CasellaDiTesto 2006">
          <a:extLst>
            <a:ext uri="{FF2B5EF4-FFF2-40B4-BE49-F238E27FC236}">
              <a16:creationId xmlns:a16="http://schemas.microsoft.com/office/drawing/2014/main" id="{3D6895F7-3457-4F2C-B538-00579573852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08" name="CasellaDiTesto 2007">
          <a:extLst>
            <a:ext uri="{FF2B5EF4-FFF2-40B4-BE49-F238E27FC236}">
              <a16:creationId xmlns:a16="http://schemas.microsoft.com/office/drawing/2014/main" id="{CA1E6E05-1EAB-4F7F-A3D7-29E9214C6487}"/>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09" name="CasellaDiTesto 2008">
          <a:extLst>
            <a:ext uri="{FF2B5EF4-FFF2-40B4-BE49-F238E27FC236}">
              <a16:creationId xmlns:a16="http://schemas.microsoft.com/office/drawing/2014/main" id="{074ED164-B893-4B78-B8C5-ED224DDAA36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0" name="CasellaDiTesto 2009">
          <a:extLst>
            <a:ext uri="{FF2B5EF4-FFF2-40B4-BE49-F238E27FC236}">
              <a16:creationId xmlns:a16="http://schemas.microsoft.com/office/drawing/2014/main" id="{C55CD974-AD95-4CAB-BEBB-3644AC86EF2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1" name="CasellaDiTesto 2010">
          <a:extLst>
            <a:ext uri="{FF2B5EF4-FFF2-40B4-BE49-F238E27FC236}">
              <a16:creationId xmlns:a16="http://schemas.microsoft.com/office/drawing/2014/main" id="{71BA9FF7-7CED-4A54-B213-CC4B7D6F8CE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2" name="CasellaDiTesto 2011">
          <a:extLst>
            <a:ext uri="{FF2B5EF4-FFF2-40B4-BE49-F238E27FC236}">
              <a16:creationId xmlns:a16="http://schemas.microsoft.com/office/drawing/2014/main" id="{ABEE19D0-E891-4E22-ABA2-D157527793B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3" name="CasellaDiTesto 2012">
          <a:extLst>
            <a:ext uri="{FF2B5EF4-FFF2-40B4-BE49-F238E27FC236}">
              <a16:creationId xmlns:a16="http://schemas.microsoft.com/office/drawing/2014/main" id="{D39B6C5E-AB05-457C-852C-BE01223043D1}"/>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4" name="CasellaDiTesto 2013">
          <a:extLst>
            <a:ext uri="{FF2B5EF4-FFF2-40B4-BE49-F238E27FC236}">
              <a16:creationId xmlns:a16="http://schemas.microsoft.com/office/drawing/2014/main" id="{278CC2BC-423B-4B8B-86C9-FA632201D29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5" name="CasellaDiTesto 2014">
          <a:extLst>
            <a:ext uri="{FF2B5EF4-FFF2-40B4-BE49-F238E27FC236}">
              <a16:creationId xmlns:a16="http://schemas.microsoft.com/office/drawing/2014/main" id="{CA8BCFFB-4C55-4138-8146-8F0889CCE38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6" name="CasellaDiTesto 2015">
          <a:extLst>
            <a:ext uri="{FF2B5EF4-FFF2-40B4-BE49-F238E27FC236}">
              <a16:creationId xmlns:a16="http://schemas.microsoft.com/office/drawing/2014/main" id="{B674E056-849B-41D8-9392-D02A8324DAF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7" name="CasellaDiTesto 2016">
          <a:extLst>
            <a:ext uri="{FF2B5EF4-FFF2-40B4-BE49-F238E27FC236}">
              <a16:creationId xmlns:a16="http://schemas.microsoft.com/office/drawing/2014/main" id="{D802E6D4-E3C3-4659-B226-685A85561B2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18" name="CasellaDiTesto 2017">
          <a:extLst>
            <a:ext uri="{FF2B5EF4-FFF2-40B4-BE49-F238E27FC236}">
              <a16:creationId xmlns:a16="http://schemas.microsoft.com/office/drawing/2014/main" id="{FA1A3C7D-08E4-4D59-8A93-57FB091DD211}"/>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19" name="CasellaDiTesto 2018">
          <a:extLst>
            <a:ext uri="{FF2B5EF4-FFF2-40B4-BE49-F238E27FC236}">
              <a16:creationId xmlns:a16="http://schemas.microsoft.com/office/drawing/2014/main" id="{ED1B4F31-E234-4E9E-A74F-07996CECA4C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0" name="CasellaDiTesto 2019">
          <a:extLst>
            <a:ext uri="{FF2B5EF4-FFF2-40B4-BE49-F238E27FC236}">
              <a16:creationId xmlns:a16="http://schemas.microsoft.com/office/drawing/2014/main" id="{2B7F1EA7-4798-466A-96E2-48B20572EC5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1" name="CasellaDiTesto 2020">
          <a:extLst>
            <a:ext uri="{FF2B5EF4-FFF2-40B4-BE49-F238E27FC236}">
              <a16:creationId xmlns:a16="http://schemas.microsoft.com/office/drawing/2014/main" id="{C987989C-BF1F-427F-B2DA-0B746A0290EA}"/>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2" name="CasellaDiTesto 2021">
          <a:extLst>
            <a:ext uri="{FF2B5EF4-FFF2-40B4-BE49-F238E27FC236}">
              <a16:creationId xmlns:a16="http://schemas.microsoft.com/office/drawing/2014/main" id="{33BE6357-1DBF-45A5-AC3B-18A39B353766}"/>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3" name="CasellaDiTesto 2022">
          <a:extLst>
            <a:ext uri="{FF2B5EF4-FFF2-40B4-BE49-F238E27FC236}">
              <a16:creationId xmlns:a16="http://schemas.microsoft.com/office/drawing/2014/main" id="{8E86B3CD-9332-4935-8D5A-754BB4CAC839}"/>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4" name="CasellaDiTesto 2023">
          <a:extLst>
            <a:ext uri="{FF2B5EF4-FFF2-40B4-BE49-F238E27FC236}">
              <a16:creationId xmlns:a16="http://schemas.microsoft.com/office/drawing/2014/main" id="{52F6A708-25E5-443A-BD73-C699B5BBC17E}"/>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5" name="CasellaDiTesto 2024">
          <a:extLst>
            <a:ext uri="{FF2B5EF4-FFF2-40B4-BE49-F238E27FC236}">
              <a16:creationId xmlns:a16="http://schemas.microsoft.com/office/drawing/2014/main" id="{9ADCBCA3-BA48-4CEA-A0F0-40266082793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6" name="CasellaDiTesto 2025">
          <a:extLst>
            <a:ext uri="{FF2B5EF4-FFF2-40B4-BE49-F238E27FC236}">
              <a16:creationId xmlns:a16="http://schemas.microsoft.com/office/drawing/2014/main" id="{C315C62D-6124-42D3-A896-989776C0FD59}"/>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7" name="CasellaDiTesto 2026">
          <a:extLst>
            <a:ext uri="{FF2B5EF4-FFF2-40B4-BE49-F238E27FC236}">
              <a16:creationId xmlns:a16="http://schemas.microsoft.com/office/drawing/2014/main" id="{C487522C-C864-43C3-ACAB-274867C8E77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8" name="CasellaDiTesto 2027">
          <a:extLst>
            <a:ext uri="{FF2B5EF4-FFF2-40B4-BE49-F238E27FC236}">
              <a16:creationId xmlns:a16="http://schemas.microsoft.com/office/drawing/2014/main" id="{93DC3451-1155-4B4F-80F1-9F8C8180C821}"/>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9" name="CasellaDiTesto 2028">
          <a:extLst>
            <a:ext uri="{FF2B5EF4-FFF2-40B4-BE49-F238E27FC236}">
              <a16:creationId xmlns:a16="http://schemas.microsoft.com/office/drawing/2014/main" id="{223896E1-FB8D-4192-86FB-C077F32E84EA}"/>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30" name="CasellaDiTesto 2029">
          <a:extLst>
            <a:ext uri="{FF2B5EF4-FFF2-40B4-BE49-F238E27FC236}">
              <a16:creationId xmlns:a16="http://schemas.microsoft.com/office/drawing/2014/main" id="{F5D24C55-3475-4F9F-ACD5-7F30E5E30D5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31" name="CasellaDiTesto 2030">
          <a:extLst>
            <a:ext uri="{FF2B5EF4-FFF2-40B4-BE49-F238E27FC236}">
              <a16:creationId xmlns:a16="http://schemas.microsoft.com/office/drawing/2014/main" id="{6DC16B68-5999-4470-BEBA-2C383B1F2FDA}"/>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32" name="CasellaDiTesto 2031">
          <a:extLst>
            <a:ext uri="{FF2B5EF4-FFF2-40B4-BE49-F238E27FC236}">
              <a16:creationId xmlns:a16="http://schemas.microsoft.com/office/drawing/2014/main" id="{AE182E06-C44E-40E0-AAF7-B91EE4F11F9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33" name="CasellaDiTesto 2032">
          <a:extLst>
            <a:ext uri="{FF2B5EF4-FFF2-40B4-BE49-F238E27FC236}">
              <a16:creationId xmlns:a16="http://schemas.microsoft.com/office/drawing/2014/main" id="{46E258A3-B793-44E3-861A-B1DAD689166C}"/>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34" name="CasellaDiTesto 2033">
          <a:extLst>
            <a:ext uri="{FF2B5EF4-FFF2-40B4-BE49-F238E27FC236}">
              <a16:creationId xmlns:a16="http://schemas.microsoft.com/office/drawing/2014/main" id="{020F2FCC-D083-4F41-B923-492F1155CC07}"/>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35" name="CasellaDiTesto 2034">
          <a:extLst>
            <a:ext uri="{FF2B5EF4-FFF2-40B4-BE49-F238E27FC236}">
              <a16:creationId xmlns:a16="http://schemas.microsoft.com/office/drawing/2014/main" id="{8C6BFBE5-6D74-446B-9096-F9DC9A66124A}"/>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36" name="CasellaDiTesto 2035">
          <a:extLst>
            <a:ext uri="{FF2B5EF4-FFF2-40B4-BE49-F238E27FC236}">
              <a16:creationId xmlns:a16="http://schemas.microsoft.com/office/drawing/2014/main" id="{5EE8DD52-2C46-466C-8E26-9AA036F2B268}"/>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37" name="CasellaDiTesto 2036">
          <a:extLst>
            <a:ext uri="{FF2B5EF4-FFF2-40B4-BE49-F238E27FC236}">
              <a16:creationId xmlns:a16="http://schemas.microsoft.com/office/drawing/2014/main" id="{9CB47455-CFC0-4953-8E41-4F8403AA5E0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38" name="CasellaDiTesto 2037">
          <a:extLst>
            <a:ext uri="{FF2B5EF4-FFF2-40B4-BE49-F238E27FC236}">
              <a16:creationId xmlns:a16="http://schemas.microsoft.com/office/drawing/2014/main" id="{ACA00E1D-BE2F-48C9-AE35-FED8AE29C385}"/>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39" name="CasellaDiTesto 2038">
          <a:extLst>
            <a:ext uri="{FF2B5EF4-FFF2-40B4-BE49-F238E27FC236}">
              <a16:creationId xmlns:a16="http://schemas.microsoft.com/office/drawing/2014/main" id="{0BD69F32-B77B-4853-A7C6-E6BAE2B2593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40" name="CasellaDiTesto 2039">
          <a:extLst>
            <a:ext uri="{FF2B5EF4-FFF2-40B4-BE49-F238E27FC236}">
              <a16:creationId xmlns:a16="http://schemas.microsoft.com/office/drawing/2014/main" id="{1AB868E9-A9DF-436E-82C2-15298569C612}"/>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41" name="CasellaDiTesto 2040">
          <a:extLst>
            <a:ext uri="{FF2B5EF4-FFF2-40B4-BE49-F238E27FC236}">
              <a16:creationId xmlns:a16="http://schemas.microsoft.com/office/drawing/2014/main" id="{0BD87298-4D60-46F3-AFC4-407A88E95CC6}"/>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2" name="CasellaDiTesto 2041">
          <a:extLst>
            <a:ext uri="{FF2B5EF4-FFF2-40B4-BE49-F238E27FC236}">
              <a16:creationId xmlns:a16="http://schemas.microsoft.com/office/drawing/2014/main" id="{B1F18E93-C4A2-4B98-8604-2E5E502F371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3" name="CasellaDiTesto 2042">
          <a:extLst>
            <a:ext uri="{FF2B5EF4-FFF2-40B4-BE49-F238E27FC236}">
              <a16:creationId xmlns:a16="http://schemas.microsoft.com/office/drawing/2014/main" id="{C6BD5008-57DB-4D73-A217-49141E18C92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4" name="CasellaDiTesto 2043">
          <a:extLst>
            <a:ext uri="{FF2B5EF4-FFF2-40B4-BE49-F238E27FC236}">
              <a16:creationId xmlns:a16="http://schemas.microsoft.com/office/drawing/2014/main" id="{FE06F1C6-D0D6-49AC-8DD3-C995A393A65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5" name="CasellaDiTesto 2044">
          <a:extLst>
            <a:ext uri="{FF2B5EF4-FFF2-40B4-BE49-F238E27FC236}">
              <a16:creationId xmlns:a16="http://schemas.microsoft.com/office/drawing/2014/main" id="{68F1C50F-7CC8-4BF1-ABB7-5462898D220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6" name="CasellaDiTesto 2045">
          <a:extLst>
            <a:ext uri="{FF2B5EF4-FFF2-40B4-BE49-F238E27FC236}">
              <a16:creationId xmlns:a16="http://schemas.microsoft.com/office/drawing/2014/main" id="{DD26832B-1497-495D-9B7F-18D4497D12F0}"/>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7" name="CasellaDiTesto 2046">
          <a:extLst>
            <a:ext uri="{FF2B5EF4-FFF2-40B4-BE49-F238E27FC236}">
              <a16:creationId xmlns:a16="http://schemas.microsoft.com/office/drawing/2014/main" id="{F2581E25-5728-49F8-A392-1ABD3D6B684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8" name="CasellaDiTesto 2047">
          <a:extLst>
            <a:ext uri="{FF2B5EF4-FFF2-40B4-BE49-F238E27FC236}">
              <a16:creationId xmlns:a16="http://schemas.microsoft.com/office/drawing/2014/main" id="{AA533D62-BED5-424B-BE47-ACD1D6E8A3A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9" name="CasellaDiTesto 2048">
          <a:extLst>
            <a:ext uri="{FF2B5EF4-FFF2-40B4-BE49-F238E27FC236}">
              <a16:creationId xmlns:a16="http://schemas.microsoft.com/office/drawing/2014/main" id="{75CA314B-9826-4768-81AD-26F703A7C34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0" name="CasellaDiTesto 2049">
          <a:extLst>
            <a:ext uri="{FF2B5EF4-FFF2-40B4-BE49-F238E27FC236}">
              <a16:creationId xmlns:a16="http://schemas.microsoft.com/office/drawing/2014/main" id="{8FFCDF0D-270F-4064-B069-0D72EBE2F07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1" name="CasellaDiTesto 2050">
          <a:extLst>
            <a:ext uri="{FF2B5EF4-FFF2-40B4-BE49-F238E27FC236}">
              <a16:creationId xmlns:a16="http://schemas.microsoft.com/office/drawing/2014/main" id="{12F8A8A2-AD43-4F97-AA9A-51DF2C99085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2" name="CasellaDiTesto 2051">
          <a:extLst>
            <a:ext uri="{FF2B5EF4-FFF2-40B4-BE49-F238E27FC236}">
              <a16:creationId xmlns:a16="http://schemas.microsoft.com/office/drawing/2014/main" id="{A1B4E666-97FB-41CB-8A11-E983D0356D9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3" name="CasellaDiTesto 2052">
          <a:extLst>
            <a:ext uri="{FF2B5EF4-FFF2-40B4-BE49-F238E27FC236}">
              <a16:creationId xmlns:a16="http://schemas.microsoft.com/office/drawing/2014/main" id="{F0A692A7-3817-40C8-AEE2-EBE39C0E040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4" name="CasellaDiTesto 2053">
          <a:extLst>
            <a:ext uri="{FF2B5EF4-FFF2-40B4-BE49-F238E27FC236}">
              <a16:creationId xmlns:a16="http://schemas.microsoft.com/office/drawing/2014/main" id="{21DEB1B7-3B1F-4B31-BE1D-52741DDEFCE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5" name="CasellaDiTesto 2054">
          <a:extLst>
            <a:ext uri="{FF2B5EF4-FFF2-40B4-BE49-F238E27FC236}">
              <a16:creationId xmlns:a16="http://schemas.microsoft.com/office/drawing/2014/main" id="{ED6C5395-1A03-4279-93B0-1E5418790A5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6" name="CasellaDiTesto 2055">
          <a:extLst>
            <a:ext uri="{FF2B5EF4-FFF2-40B4-BE49-F238E27FC236}">
              <a16:creationId xmlns:a16="http://schemas.microsoft.com/office/drawing/2014/main" id="{2110960F-8C12-4CCB-A172-1840AF53A6E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7" name="CasellaDiTesto 2056">
          <a:extLst>
            <a:ext uri="{FF2B5EF4-FFF2-40B4-BE49-F238E27FC236}">
              <a16:creationId xmlns:a16="http://schemas.microsoft.com/office/drawing/2014/main" id="{03EB26F7-3053-49AB-AAEA-83E198E2AD9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8" name="CasellaDiTesto 2057">
          <a:extLst>
            <a:ext uri="{FF2B5EF4-FFF2-40B4-BE49-F238E27FC236}">
              <a16:creationId xmlns:a16="http://schemas.microsoft.com/office/drawing/2014/main" id="{7DBFFBC8-3B5E-445F-B843-099EDC49DFF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9" name="CasellaDiTesto 2058">
          <a:extLst>
            <a:ext uri="{FF2B5EF4-FFF2-40B4-BE49-F238E27FC236}">
              <a16:creationId xmlns:a16="http://schemas.microsoft.com/office/drawing/2014/main" id="{E8C43251-330F-4539-AE80-D7F1E9AD674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2060" name="CasellaDiTesto 2059">
          <a:extLst>
            <a:ext uri="{FF2B5EF4-FFF2-40B4-BE49-F238E27FC236}">
              <a16:creationId xmlns:a16="http://schemas.microsoft.com/office/drawing/2014/main" id="{F69BDF56-C802-4448-BE7F-69C6D21B6875}"/>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2061" name="CasellaDiTesto 2060">
          <a:extLst>
            <a:ext uri="{FF2B5EF4-FFF2-40B4-BE49-F238E27FC236}">
              <a16:creationId xmlns:a16="http://schemas.microsoft.com/office/drawing/2014/main" id="{2FDEB933-9115-4124-9D4B-1695B0530A0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2062" name="CasellaDiTesto 2061">
          <a:extLst>
            <a:ext uri="{FF2B5EF4-FFF2-40B4-BE49-F238E27FC236}">
              <a16:creationId xmlns:a16="http://schemas.microsoft.com/office/drawing/2014/main" id="{9C494130-5455-4DB4-BA65-C30916A3CAAE}"/>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2063" name="CasellaDiTesto 2062">
          <a:extLst>
            <a:ext uri="{FF2B5EF4-FFF2-40B4-BE49-F238E27FC236}">
              <a16:creationId xmlns:a16="http://schemas.microsoft.com/office/drawing/2014/main" id="{37832179-47BD-4187-9E3C-6D0FD9F0CE1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2064" name="CasellaDiTesto 2063">
          <a:extLst>
            <a:ext uri="{FF2B5EF4-FFF2-40B4-BE49-F238E27FC236}">
              <a16:creationId xmlns:a16="http://schemas.microsoft.com/office/drawing/2014/main" id="{26878812-A322-4A06-9CC8-54E5EFE0447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2065" name="CasellaDiTesto 2064">
          <a:extLst>
            <a:ext uri="{FF2B5EF4-FFF2-40B4-BE49-F238E27FC236}">
              <a16:creationId xmlns:a16="http://schemas.microsoft.com/office/drawing/2014/main" id="{C6B68322-CCFA-4FA9-A53B-325AA40860E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66" name="CasellaDiTesto 2065">
          <a:extLst>
            <a:ext uri="{FF2B5EF4-FFF2-40B4-BE49-F238E27FC236}">
              <a16:creationId xmlns:a16="http://schemas.microsoft.com/office/drawing/2014/main" id="{0CD02AC0-EB10-47F7-918F-5B805528CEC7}"/>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67" name="CasellaDiTesto 2066">
          <a:extLst>
            <a:ext uri="{FF2B5EF4-FFF2-40B4-BE49-F238E27FC236}">
              <a16:creationId xmlns:a16="http://schemas.microsoft.com/office/drawing/2014/main" id="{B2F1856B-AEAD-47FC-B1B1-25D28382C741}"/>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68" name="CasellaDiTesto 2067">
          <a:extLst>
            <a:ext uri="{FF2B5EF4-FFF2-40B4-BE49-F238E27FC236}">
              <a16:creationId xmlns:a16="http://schemas.microsoft.com/office/drawing/2014/main" id="{291E76A6-0117-4B03-AC92-7C7B32C07AA0}"/>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69" name="CasellaDiTesto 2068">
          <a:extLst>
            <a:ext uri="{FF2B5EF4-FFF2-40B4-BE49-F238E27FC236}">
              <a16:creationId xmlns:a16="http://schemas.microsoft.com/office/drawing/2014/main" id="{8A40C5C3-E752-494C-85D7-D9F86F45B72B}"/>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70" name="CasellaDiTesto 2069">
          <a:extLst>
            <a:ext uri="{FF2B5EF4-FFF2-40B4-BE49-F238E27FC236}">
              <a16:creationId xmlns:a16="http://schemas.microsoft.com/office/drawing/2014/main" id="{0699C4BD-4F24-4AC4-8125-060989B5815A}"/>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71" name="CasellaDiTesto 2070">
          <a:extLst>
            <a:ext uri="{FF2B5EF4-FFF2-40B4-BE49-F238E27FC236}">
              <a16:creationId xmlns:a16="http://schemas.microsoft.com/office/drawing/2014/main" id="{732C038D-7530-434E-8BB6-D7490A56E3FE}"/>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72" name="CasellaDiTesto 2071">
          <a:extLst>
            <a:ext uri="{FF2B5EF4-FFF2-40B4-BE49-F238E27FC236}">
              <a16:creationId xmlns:a16="http://schemas.microsoft.com/office/drawing/2014/main" id="{FC4D3B56-0020-4AA8-B7D2-A05E1BF4430F}"/>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73" name="CasellaDiTesto 2072">
          <a:extLst>
            <a:ext uri="{FF2B5EF4-FFF2-40B4-BE49-F238E27FC236}">
              <a16:creationId xmlns:a16="http://schemas.microsoft.com/office/drawing/2014/main" id="{8E45EEA0-B972-4F4B-ABEC-AFEC3C3DFFF3}"/>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74" name="CasellaDiTesto 2073">
          <a:extLst>
            <a:ext uri="{FF2B5EF4-FFF2-40B4-BE49-F238E27FC236}">
              <a16:creationId xmlns:a16="http://schemas.microsoft.com/office/drawing/2014/main" id="{42A5E2FC-2882-4F7F-912D-E80B05BBBF85}"/>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75" name="CasellaDiTesto 2074">
          <a:extLst>
            <a:ext uri="{FF2B5EF4-FFF2-40B4-BE49-F238E27FC236}">
              <a16:creationId xmlns:a16="http://schemas.microsoft.com/office/drawing/2014/main" id="{0EDD6B5E-64F5-421D-B0D8-B82288063087}"/>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76" name="CasellaDiTesto 2075">
          <a:extLst>
            <a:ext uri="{FF2B5EF4-FFF2-40B4-BE49-F238E27FC236}">
              <a16:creationId xmlns:a16="http://schemas.microsoft.com/office/drawing/2014/main" id="{6838E9ED-2AC4-47C1-8CE0-5C02F98CAF3A}"/>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77" name="CasellaDiTesto 2076">
          <a:extLst>
            <a:ext uri="{FF2B5EF4-FFF2-40B4-BE49-F238E27FC236}">
              <a16:creationId xmlns:a16="http://schemas.microsoft.com/office/drawing/2014/main" id="{BFCB3F34-923F-4799-9AF9-2D9B82F3A6DC}"/>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78" name="CasellaDiTesto 2077">
          <a:extLst>
            <a:ext uri="{FF2B5EF4-FFF2-40B4-BE49-F238E27FC236}">
              <a16:creationId xmlns:a16="http://schemas.microsoft.com/office/drawing/2014/main" id="{F40E77B6-A78A-44A2-8EB9-4D2FA0D24879}"/>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79" name="CasellaDiTesto 2078">
          <a:extLst>
            <a:ext uri="{FF2B5EF4-FFF2-40B4-BE49-F238E27FC236}">
              <a16:creationId xmlns:a16="http://schemas.microsoft.com/office/drawing/2014/main" id="{73F2FABF-6927-46AE-B427-346F7102E66F}"/>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80" name="CasellaDiTesto 2079">
          <a:extLst>
            <a:ext uri="{FF2B5EF4-FFF2-40B4-BE49-F238E27FC236}">
              <a16:creationId xmlns:a16="http://schemas.microsoft.com/office/drawing/2014/main" id="{4A5883A0-0399-4D74-9D95-04796D9F8FB6}"/>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81" name="CasellaDiTesto 2080">
          <a:extLst>
            <a:ext uri="{FF2B5EF4-FFF2-40B4-BE49-F238E27FC236}">
              <a16:creationId xmlns:a16="http://schemas.microsoft.com/office/drawing/2014/main" id="{CEF31B3E-1390-4995-9D56-D503A327FE3D}"/>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82" name="CasellaDiTesto 2081">
          <a:extLst>
            <a:ext uri="{FF2B5EF4-FFF2-40B4-BE49-F238E27FC236}">
              <a16:creationId xmlns:a16="http://schemas.microsoft.com/office/drawing/2014/main" id="{F02D4D2E-1D07-47B1-B354-0FABADC7561A}"/>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83" name="CasellaDiTesto 2082">
          <a:extLst>
            <a:ext uri="{FF2B5EF4-FFF2-40B4-BE49-F238E27FC236}">
              <a16:creationId xmlns:a16="http://schemas.microsoft.com/office/drawing/2014/main" id="{575B42BC-A3DF-434E-9FA1-C8EDF1AB112A}"/>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84" name="CasellaDiTesto 2083">
          <a:extLst>
            <a:ext uri="{FF2B5EF4-FFF2-40B4-BE49-F238E27FC236}">
              <a16:creationId xmlns:a16="http://schemas.microsoft.com/office/drawing/2014/main" id="{A3E86503-D140-4314-B771-31615A838FE7}"/>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85" name="CasellaDiTesto 2084">
          <a:extLst>
            <a:ext uri="{FF2B5EF4-FFF2-40B4-BE49-F238E27FC236}">
              <a16:creationId xmlns:a16="http://schemas.microsoft.com/office/drawing/2014/main" id="{AA38B978-4150-41A8-B16E-2842118F49B1}"/>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86" name="CasellaDiTesto 2085">
          <a:extLst>
            <a:ext uri="{FF2B5EF4-FFF2-40B4-BE49-F238E27FC236}">
              <a16:creationId xmlns:a16="http://schemas.microsoft.com/office/drawing/2014/main" id="{9F350D90-C782-410D-A281-C47ABA5ED915}"/>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87" name="CasellaDiTesto 2086">
          <a:extLst>
            <a:ext uri="{FF2B5EF4-FFF2-40B4-BE49-F238E27FC236}">
              <a16:creationId xmlns:a16="http://schemas.microsoft.com/office/drawing/2014/main" id="{96B4F7F0-BC0D-4EF8-9CE6-386516F1F49C}"/>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88" name="CasellaDiTesto 2087">
          <a:extLst>
            <a:ext uri="{FF2B5EF4-FFF2-40B4-BE49-F238E27FC236}">
              <a16:creationId xmlns:a16="http://schemas.microsoft.com/office/drawing/2014/main" id="{99B7F558-846B-49A1-A56C-C313878D4865}"/>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89" name="CasellaDiTesto 2088">
          <a:extLst>
            <a:ext uri="{FF2B5EF4-FFF2-40B4-BE49-F238E27FC236}">
              <a16:creationId xmlns:a16="http://schemas.microsoft.com/office/drawing/2014/main" id="{1999B1B9-BDB4-4B0C-B8E0-6A65DD3294AC}"/>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90" name="CasellaDiTesto 2089">
          <a:extLst>
            <a:ext uri="{FF2B5EF4-FFF2-40B4-BE49-F238E27FC236}">
              <a16:creationId xmlns:a16="http://schemas.microsoft.com/office/drawing/2014/main" id="{B80F5448-4B49-4805-BE3E-D6870047A9AD}"/>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91" name="CasellaDiTesto 2090">
          <a:extLst>
            <a:ext uri="{FF2B5EF4-FFF2-40B4-BE49-F238E27FC236}">
              <a16:creationId xmlns:a16="http://schemas.microsoft.com/office/drawing/2014/main" id="{DEE9ED25-4B36-4347-86B2-1E8099C0DBB0}"/>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92" name="CasellaDiTesto 2091">
          <a:extLst>
            <a:ext uri="{FF2B5EF4-FFF2-40B4-BE49-F238E27FC236}">
              <a16:creationId xmlns:a16="http://schemas.microsoft.com/office/drawing/2014/main" id="{3698587B-6F1A-401B-949E-FAF6AF3C4C87}"/>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93" name="CasellaDiTesto 2092">
          <a:extLst>
            <a:ext uri="{FF2B5EF4-FFF2-40B4-BE49-F238E27FC236}">
              <a16:creationId xmlns:a16="http://schemas.microsoft.com/office/drawing/2014/main" id="{7485ED0F-BB43-4F9E-BDA7-5C96E89943CC}"/>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94" name="CasellaDiTesto 2093">
          <a:extLst>
            <a:ext uri="{FF2B5EF4-FFF2-40B4-BE49-F238E27FC236}">
              <a16:creationId xmlns:a16="http://schemas.microsoft.com/office/drawing/2014/main" id="{A25B5BCE-20C6-48CC-A60D-8D45C3ABE30F}"/>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95" name="CasellaDiTesto 2094">
          <a:extLst>
            <a:ext uri="{FF2B5EF4-FFF2-40B4-BE49-F238E27FC236}">
              <a16:creationId xmlns:a16="http://schemas.microsoft.com/office/drawing/2014/main" id="{876CEBCB-CFEF-4C5D-97B4-FF89C83179EC}"/>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96" name="CasellaDiTesto 2095">
          <a:extLst>
            <a:ext uri="{FF2B5EF4-FFF2-40B4-BE49-F238E27FC236}">
              <a16:creationId xmlns:a16="http://schemas.microsoft.com/office/drawing/2014/main" id="{C1C9E3B6-FE20-42DF-955C-0DE83D01CABC}"/>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97" name="CasellaDiTesto 2096">
          <a:extLst>
            <a:ext uri="{FF2B5EF4-FFF2-40B4-BE49-F238E27FC236}">
              <a16:creationId xmlns:a16="http://schemas.microsoft.com/office/drawing/2014/main" id="{B6FE4BE4-17E7-4B66-85BF-B8C0479B0798}"/>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98" name="CasellaDiTesto 2097">
          <a:extLst>
            <a:ext uri="{FF2B5EF4-FFF2-40B4-BE49-F238E27FC236}">
              <a16:creationId xmlns:a16="http://schemas.microsoft.com/office/drawing/2014/main" id="{8D649ED8-B951-4F70-A137-4C2AF9174DB5}"/>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99" name="CasellaDiTesto 2098">
          <a:extLst>
            <a:ext uri="{FF2B5EF4-FFF2-40B4-BE49-F238E27FC236}">
              <a16:creationId xmlns:a16="http://schemas.microsoft.com/office/drawing/2014/main" id="{9C2B6FFD-7C95-424F-83CC-7358877EFF45}"/>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100" name="CasellaDiTesto 2099">
          <a:extLst>
            <a:ext uri="{FF2B5EF4-FFF2-40B4-BE49-F238E27FC236}">
              <a16:creationId xmlns:a16="http://schemas.microsoft.com/office/drawing/2014/main" id="{55F7E95A-0B8D-4BFD-A9AA-EA7214FB1D90}"/>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101" name="CasellaDiTesto 2100">
          <a:extLst>
            <a:ext uri="{FF2B5EF4-FFF2-40B4-BE49-F238E27FC236}">
              <a16:creationId xmlns:a16="http://schemas.microsoft.com/office/drawing/2014/main" id="{FCCDB035-C6D9-449D-95A4-5825B53D503A}"/>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193</xdr:row>
      <xdr:rowOff>995362</xdr:rowOff>
    </xdr:from>
    <xdr:ext cx="65" cy="172227"/>
    <xdr:sp macro="" textlink="">
      <xdr:nvSpPr>
        <xdr:cNvPr id="2102" name="CasellaDiTesto 2101">
          <a:extLst>
            <a:ext uri="{FF2B5EF4-FFF2-40B4-BE49-F238E27FC236}">
              <a16:creationId xmlns:a16="http://schemas.microsoft.com/office/drawing/2014/main" id="{4D09C8F9-58FF-4D53-9142-76AB5D836F92}"/>
            </a:ext>
          </a:extLst>
        </xdr:cNvPr>
        <xdr:cNvSpPr txBox="1"/>
      </xdr:nvSpPr>
      <xdr:spPr>
        <a:xfrm>
          <a:off x="5472393" y="1505826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193</xdr:row>
      <xdr:rowOff>995362</xdr:rowOff>
    </xdr:from>
    <xdr:ext cx="65" cy="172227"/>
    <xdr:sp macro="" textlink="">
      <xdr:nvSpPr>
        <xdr:cNvPr id="2103" name="CasellaDiTesto 2102">
          <a:extLst>
            <a:ext uri="{FF2B5EF4-FFF2-40B4-BE49-F238E27FC236}">
              <a16:creationId xmlns:a16="http://schemas.microsoft.com/office/drawing/2014/main" id="{A4770421-8DA3-435D-9503-DEB0F0092A91}"/>
            </a:ext>
          </a:extLst>
        </xdr:cNvPr>
        <xdr:cNvSpPr txBox="1"/>
      </xdr:nvSpPr>
      <xdr:spPr>
        <a:xfrm>
          <a:off x="5472393" y="1505826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193</xdr:row>
      <xdr:rowOff>995362</xdr:rowOff>
    </xdr:from>
    <xdr:ext cx="65" cy="172227"/>
    <xdr:sp macro="" textlink="">
      <xdr:nvSpPr>
        <xdr:cNvPr id="2104" name="CasellaDiTesto 2103">
          <a:extLst>
            <a:ext uri="{FF2B5EF4-FFF2-40B4-BE49-F238E27FC236}">
              <a16:creationId xmlns:a16="http://schemas.microsoft.com/office/drawing/2014/main" id="{5A3B5A24-373E-4091-834F-AB8D55A98EE4}"/>
            </a:ext>
          </a:extLst>
        </xdr:cNvPr>
        <xdr:cNvSpPr txBox="1"/>
      </xdr:nvSpPr>
      <xdr:spPr>
        <a:xfrm>
          <a:off x="5472393" y="1505826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193</xdr:row>
      <xdr:rowOff>995362</xdr:rowOff>
    </xdr:from>
    <xdr:ext cx="65" cy="172227"/>
    <xdr:sp macro="" textlink="">
      <xdr:nvSpPr>
        <xdr:cNvPr id="2105" name="CasellaDiTesto 2104">
          <a:extLst>
            <a:ext uri="{FF2B5EF4-FFF2-40B4-BE49-F238E27FC236}">
              <a16:creationId xmlns:a16="http://schemas.microsoft.com/office/drawing/2014/main" id="{5CE48FDB-0074-44DF-8A70-4132D0EA8B8F}"/>
            </a:ext>
          </a:extLst>
        </xdr:cNvPr>
        <xdr:cNvSpPr txBox="1"/>
      </xdr:nvSpPr>
      <xdr:spPr>
        <a:xfrm>
          <a:off x="14342409" y="1505826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193</xdr:row>
      <xdr:rowOff>995362</xdr:rowOff>
    </xdr:from>
    <xdr:ext cx="65" cy="172227"/>
    <xdr:sp macro="" textlink="">
      <xdr:nvSpPr>
        <xdr:cNvPr id="2106" name="CasellaDiTesto 2105">
          <a:extLst>
            <a:ext uri="{FF2B5EF4-FFF2-40B4-BE49-F238E27FC236}">
              <a16:creationId xmlns:a16="http://schemas.microsoft.com/office/drawing/2014/main" id="{45346526-E481-40C1-921C-00BF3D54489D}"/>
            </a:ext>
          </a:extLst>
        </xdr:cNvPr>
        <xdr:cNvSpPr txBox="1"/>
      </xdr:nvSpPr>
      <xdr:spPr>
        <a:xfrm>
          <a:off x="14342409" y="1505826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193</xdr:row>
      <xdr:rowOff>995362</xdr:rowOff>
    </xdr:from>
    <xdr:ext cx="65" cy="172227"/>
    <xdr:sp macro="" textlink="">
      <xdr:nvSpPr>
        <xdr:cNvPr id="2107" name="CasellaDiTesto 2106">
          <a:extLst>
            <a:ext uri="{FF2B5EF4-FFF2-40B4-BE49-F238E27FC236}">
              <a16:creationId xmlns:a16="http://schemas.microsoft.com/office/drawing/2014/main" id="{E302DC32-3E59-4657-8C76-AB50A2B1E616}"/>
            </a:ext>
          </a:extLst>
        </xdr:cNvPr>
        <xdr:cNvSpPr txBox="1"/>
      </xdr:nvSpPr>
      <xdr:spPr>
        <a:xfrm>
          <a:off x="14342409" y="1505826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08" name="CasellaDiTesto 2107">
          <a:extLst>
            <a:ext uri="{FF2B5EF4-FFF2-40B4-BE49-F238E27FC236}">
              <a16:creationId xmlns:a16="http://schemas.microsoft.com/office/drawing/2014/main" id="{1E917257-71F5-4142-8103-10AA2A677389}"/>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09" name="CasellaDiTesto 2108">
          <a:extLst>
            <a:ext uri="{FF2B5EF4-FFF2-40B4-BE49-F238E27FC236}">
              <a16:creationId xmlns:a16="http://schemas.microsoft.com/office/drawing/2014/main" id="{68E43309-DF67-4EF4-997F-07204F5082BB}"/>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10" name="CasellaDiTesto 2109">
          <a:extLst>
            <a:ext uri="{FF2B5EF4-FFF2-40B4-BE49-F238E27FC236}">
              <a16:creationId xmlns:a16="http://schemas.microsoft.com/office/drawing/2014/main" id="{F62A9CFF-6ED0-4DEB-A741-9178AEA8831C}"/>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11" name="CasellaDiTesto 2110">
          <a:extLst>
            <a:ext uri="{FF2B5EF4-FFF2-40B4-BE49-F238E27FC236}">
              <a16:creationId xmlns:a16="http://schemas.microsoft.com/office/drawing/2014/main" id="{C47455E7-B53D-4893-B5A6-2CC266C129B5}"/>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12" name="CasellaDiTesto 2111">
          <a:extLst>
            <a:ext uri="{FF2B5EF4-FFF2-40B4-BE49-F238E27FC236}">
              <a16:creationId xmlns:a16="http://schemas.microsoft.com/office/drawing/2014/main" id="{8A9F04B4-BAF3-4C2C-BC71-F17A916978CD}"/>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13" name="CasellaDiTesto 2112">
          <a:extLst>
            <a:ext uri="{FF2B5EF4-FFF2-40B4-BE49-F238E27FC236}">
              <a16:creationId xmlns:a16="http://schemas.microsoft.com/office/drawing/2014/main" id="{021DAA24-635E-4F94-A14A-61FAA315F4F7}"/>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14" name="CasellaDiTesto 2113">
          <a:extLst>
            <a:ext uri="{FF2B5EF4-FFF2-40B4-BE49-F238E27FC236}">
              <a16:creationId xmlns:a16="http://schemas.microsoft.com/office/drawing/2014/main" id="{698F7B82-CBC2-443F-A195-B7224FBE1241}"/>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15" name="CasellaDiTesto 2114">
          <a:extLst>
            <a:ext uri="{FF2B5EF4-FFF2-40B4-BE49-F238E27FC236}">
              <a16:creationId xmlns:a16="http://schemas.microsoft.com/office/drawing/2014/main" id="{D81FC496-925D-4E3F-A556-F152EB248FD7}"/>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16" name="CasellaDiTesto 2115">
          <a:extLst>
            <a:ext uri="{FF2B5EF4-FFF2-40B4-BE49-F238E27FC236}">
              <a16:creationId xmlns:a16="http://schemas.microsoft.com/office/drawing/2014/main" id="{7E3CCBDA-1C6A-4358-BD9F-098284A52A94}"/>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17" name="CasellaDiTesto 2116">
          <a:extLst>
            <a:ext uri="{FF2B5EF4-FFF2-40B4-BE49-F238E27FC236}">
              <a16:creationId xmlns:a16="http://schemas.microsoft.com/office/drawing/2014/main" id="{B5E7956F-921F-490E-9130-C82A34CED7E3}"/>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18" name="CasellaDiTesto 2117">
          <a:extLst>
            <a:ext uri="{FF2B5EF4-FFF2-40B4-BE49-F238E27FC236}">
              <a16:creationId xmlns:a16="http://schemas.microsoft.com/office/drawing/2014/main" id="{3F6FD355-B77F-495C-8C63-DEBA0F81A7A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19" name="CasellaDiTesto 2118">
          <a:extLst>
            <a:ext uri="{FF2B5EF4-FFF2-40B4-BE49-F238E27FC236}">
              <a16:creationId xmlns:a16="http://schemas.microsoft.com/office/drawing/2014/main" id="{4115CCF9-6384-4072-BC80-72A94BF7E574}"/>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20" name="CasellaDiTesto 2119">
          <a:extLst>
            <a:ext uri="{FF2B5EF4-FFF2-40B4-BE49-F238E27FC236}">
              <a16:creationId xmlns:a16="http://schemas.microsoft.com/office/drawing/2014/main" id="{D276110C-0E49-4E66-8A84-503D292FCAC3}"/>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21" name="CasellaDiTesto 2120">
          <a:extLst>
            <a:ext uri="{FF2B5EF4-FFF2-40B4-BE49-F238E27FC236}">
              <a16:creationId xmlns:a16="http://schemas.microsoft.com/office/drawing/2014/main" id="{F353E911-E33D-42D4-9CE7-479A304682F8}"/>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22" name="CasellaDiTesto 2121">
          <a:extLst>
            <a:ext uri="{FF2B5EF4-FFF2-40B4-BE49-F238E27FC236}">
              <a16:creationId xmlns:a16="http://schemas.microsoft.com/office/drawing/2014/main" id="{5F1FA647-0968-4A00-80A0-AF8422A90B8E}"/>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23" name="CasellaDiTesto 2122">
          <a:extLst>
            <a:ext uri="{FF2B5EF4-FFF2-40B4-BE49-F238E27FC236}">
              <a16:creationId xmlns:a16="http://schemas.microsoft.com/office/drawing/2014/main" id="{D4826E3C-143E-4D86-96DE-B5BAACE2194F}"/>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24" name="CasellaDiTesto 2123">
          <a:extLst>
            <a:ext uri="{FF2B5EF4-FFF2-40B4-BE49-F238E27FC236}">
              <a16:creationId xmlns:a16="http://schemas.microsoft.com/office/drawing/2014/main" id="{A6B58243-57BE-42BD-A6EB-3BBF0BE64E2D}"/>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25" name="CasellaDiTesto 2124">
          <a:extLst>
            <a:ext uri="{FF2B5EF4-FFF2-40B4-BE49-F238E27FC236}">
              <a16:creationId xmlns:a16="http://schemas.microsoft.com/office/drawing/2014/main" id="{06252C33-1AAA-4AEB-9984-CB0B5A48BACC}"/>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26" name="CasellaDiTesto 2125">
          <a:extLst>
            <a:ext uri="{FF2B5EF4-FFF2-40B4-BE49-F238E27FC236}">
              <a16:creationId xmlns:a16="http://schemas.microsoft.com/office/drawing/2014/main" id="{A96729AF-F088-4F54-9C99-5F0223F8CD57}"/>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27" name="CasellaDiTesto 2126">
          <a:extLst>
            <a:ext uri="{FF2B5EF4-FFF2-40B4-BE49-F238E27FC236}">
              <a16:creationId xmlns:a16="http://schemas.microsoft.com/office/drawing/2014/main" id="{822912BD-0271-44E7-9D2C-D3ECDF29DDE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28" name="CasellaDiTesto 2127">
          <a:extLst>
            <a:ext uri="{FF2B5EF4-FFF2-40B4-BE49-F238E27FC236}">
              <a16:creationId xmlns:a16="http://schemas.microsoft.com/office/drawing/2014/main" id="{D44E4205-D108-4BF2-B54B-390428055FAA}"/>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29" name="CasellaDiTesto 2128">
          <a:extLst>
            <a:ext uri="{FF2B5EF4-FFF2-40B4-BE49-F238E27FC236}">
              <a16:creationId xmlns:a16="http://schemas.microsoft.com/office/drawing/2014/main" id="{B44579F9-C43C-49D5-8001-A0F9B6F0DF5A}"/>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30" name="CasellaDiTesto 2129">
          <a:extLst>
            <a:ext uri="{FF2B5EF4-FFF2-40B4-BE49-F238E27FC236}">
              <a16:creationId xmlns:a16="http://schemas.microsoft.com/office/drawing/2014/main" id="{978A05EC-1BDA-4FD4-9C9C-6DFC3C306022}"/>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31" name="CasellaDiTesto 2130">
          <a:extLst>
            <a:ext uri="{FF2B5EF4-FFF2-40B4-BE49-F238E27FC236}">
              <a16:creationId xmlns:a16="http://schemas.microsoft.com/office/drawing/2014/main" id="{39BBFD15-2B47-4347-9003-CD43A10F4C8C}"/>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32" name="CasellaDiTesto 2131">
          <a:extLst>
            <a:ext uri="{FF2B5EF4-FFF2-40B4-BE49-F238E27FC236}">
              <a16:creationId xmlns:a16="http://schemas.microsoft.com/office/drawing/2014/main" id="{6299ED6A-CCF9-44B5-BB6A-158E4C92059F}"/>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33" name="CasellaDiTesto 2132">
          <a:extLst>
            <a:ext uri="{FF2B5EF4-FFF2-40B4-BE49-F238E27FC236}">
              <a16:creationId xmlns:a16="http://schemas.microsoft.com/office/drawing/2014/main" id="{9CF73655-640E-49AB-AE6C-5AC9D587781F}"/>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34" name="CasellaDiTesto 2133">
          <a:extLst>
            <a:ext uri="{FF2B5EF4-FFF2-40B4-BE49-F238E27FC236}">
              <a16:creationId xmlns:a16="http://schemas.microsoft.com/office/drawing/2014/main" id="{EDA559A2-103C-4ECF-9E0F-3128B11F33C9}"/>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35" name="CasellaDiTesto 2134">
          <a:extLst>
            <a:ext uri="{FF2B5EF4-FFF2-40B4-BE49-F238E27FC236}">
              <a16:creationId xmlns:a16="http://schemas.microsoft.com/office/drawing/2014/main" id="{387C7A54-2C2B-4383-AF27-BDDDCD2BE864}"/>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36" name="CasellaDiTesto 2135">
          <a:extLst>
            <a:ext uri="{FF2B5EF4-FFF2-40B4-BE49-F238E27FC236}">
              <a16:creationId xmlns:a16="http://schemas.microsoft.com/office/drawing/2014/main" id="{FB1254F6-19C0-4F37-818C-6BA5573838EB}"/>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37" name="CasellaDiTesto 2136">
          <a:extLst>
            <a:ext uri="{FF2B5EF4-FFF2-40B4-BE49-F238E27FC236}">
              <a16:creationId xmlns:a16="http://schemas.microsoft.com/office/drawing/2014/main" id="{CE39E99D-F9CE-4833-B03D-C789920A35C5}"/>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38" name="CasellaDiTesto 2137">
          <a:extLst>
            <a:ext uri="{FF2B5EF4-FFF2-40B4-BE49-F238E27FC236}">
              <a16:creationId xmlns:a16="http://schemas.microsoft.com/office/drawing/2014/main" id="{691256AB-95F5-4AF6-85DF-95B02162B2A6}"/>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39" name="CasellaDiTesto 2138">
          <a:extLst>
            <a:ext uri="{FF2B5EF4-FFF2-40B4-BE49-F238E27FC236}">
              <a16:creationId xmlns:a16="http://schemas.microsoft.com/office/drawing/2014/main" id="{D980C0D5-218A-4D01-A2B2-115CB2F45A99}"/>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40" name="CasellaDiTesto 2139">
          <a:extLst>
            <a:ext uri="{FF2B5EF4-FFF2-40B4-BE49-F238E27FC236}">
              <a16:creationId xmlns:a16="http://schemas.microsoft.com/office/drawing/2014/main" id="{AFDA6C7D-AB95-4CD0-B295-D9DD31D5B5E0}"/>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41" name="CasellaDiTesto 2140">
          <a:extLst>
            <a:ext uri="{FF2B5EF4-FFF2-40B4-BE49-F238E27FC236}">
              <a16:creationId xmlns:a16="http://schemas.microsoft.com/office/drawing/2014/main" id="{B460DD9A-8C06-46C8-9DEE-DED10146FE98}"/>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42" name="CasellaDiTesto 2141">
          <a:extLst>
            <a:ext uri="{FF2B5EF4-FFF2-40B4-BE49-F238E27FC236}">
              <a16:creationId xmlns:a16="http://schemas.microsoft.com/office/drawing/2014/main" id="{9C44309B-B9FB-4BAD-B6E1-0F5268D3832E}"/>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43" name="CasellaDiTesto 2142">
          <a:extLst>
            <a:ext uri="{FF2B5EF4-FFF2-40B4-BE49-F238E27FC236}">
              <a16:creationId xmlns:a16="http://schemas.microsoft.com/office/drawing/2014/main" id="{F1B06535-99C8-4EDA-8C96-FF52E04111A2}"/>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44" name="CasellaDiTesto 2143">
          <a:extLst>
            <a:ext uri="{FF2B5EF4-FFF2-40B4-BE49-F238E27FC236}">
              <a16:creationId xmlns:a16="http://schemas.microsoft.com/office/drawing/2014/main" id="{DABEB46C-0776-44C8-8A0D-60C2F13D5051}"/>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45" name="CasellaDiTesto 2144">
          <a:extLst>
            <a:ext uri="{FF2B5EF4-FFF2-40B4-BE49-F238E27FC236}">
              <a16:creationId xmlns:a16="http://schemas.microsoft.com/office/drawing/2014/main" id="{407A1AC8-B8E1-4EA8-B2A7-AF71502BD28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46" name="CasellaDiTesto 2145">
          <a:extLst>
            <a:ext uri="{FF2B5EF4-FFF2-40B4-BE49-F238E27FC236}">
              <a16:creationId xmlns:a16="http://schemas.microsoft.com/office/drawing/2014/main" id="{B26573AD-86FF-46FE-89AB-9557D5BBD517}"/>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47" name="CasellaDiTesto 2146">
          <a:extLst>
            <a:ext uri="{FF2B5EF4-FFF2-40B4-BE49-F238E27FC236}">
              <a16:creationId xmlns:a16="http://schemas.microsoft.com/office/drawing/2014/main" id="{4F955D10-7739-4A6B-BF78-DC0674C5E3F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48" name="CasellaDiTesto 2147">
          <a:extLst>
            <a:ext uri="{FF2B5EF4-FFF2-40B4-BE49-F238E27FC236}">
              <a16:creationId xmlns:a16="http://schemas.microsoft.com/office/drawing/2014/main" id="{A68B127B-0B45-44BA-B327-5189547F18E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49" name="CasellaDiTesto 2148">
          <a:extLst>
            <a:ext uri="{FF2B5EF4-FFF2-40B4-BE49-F238E27FC236}">
              <a16:creationId xmlns:a16="http://schemas.microsoft.com/office/drawing/2014/main" id="{7F960B7A-E924-490F-B543-990E51C4EB9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0" name="CasellaDiTesto 2149">
          <a:extLst>
            <a:ext uri="{FF2B5EF4-FFF2-40B4-BE49-F238E27FC236}">
              <a16:creationId xmlns:a16="http://schemas.microsoft.com/office/drawing/2014/main" id="{C42212F2-0D41-4212-92DE-D82395417C80}"/>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1" name="CasellaDiTesto 2150">
          <a:extLst>
            <a:ext uri="{FF2B5EF4-FFF2-40B4-BE49-F238E27FC236}">
              <a16:creationId xmlns:a16="http://schemas.microsoft.com/office/drawing/2014/main" id="{F39FFEAD-517A-40C4-9EF3-DA712B96A61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2" name="CasellaDiTesto 2151">
          <a:extLst>
            <a:ext uri="{FF2B5EF4-FFF2-40B4-BE49-F238E27FC236}">
              <a16:creationId xmlns:a16="http://schemas.microsoft.com/office/drawing/2014/main" id="{9259AF09-774F-4C4C-B986-B481263D4819}"/>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3" name="CasellaDiTesto 2152">
          <a:extLst>
            <a:ext uri="{FF2B5EF4-FFF2-40B4-BE49-F238E27FC236}">
              <a16:creationId xmlns:a16="http://schemas.microsoft.com/office/drawing/2014/main" id="{2B5F7800-6E31-4124-B0DB-5770F7D62C01}"/>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4" name="CasellaDiTesto 2153">
          <a:extLst>
            <a:ext uri="{FF2B5EF4-FFF2-40B4-BE49-F238E27FC236}">
              <a16:creationId xmlns:a16="http://schemas.microsoft.com/office/drawing/2014/main" id="{6A819897-B079-4DDC-A386-3D7787FB51B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5" name="CasellaDiTesto 2154">
          <a:extLst>
            <a:ext uri="{FF2B5EF4-FFF2-40B4-BE49-F238E27FC236}">
              <a16:creationId xmlns:a16="http://schemas.microsoft.com/office/drawing/2014/main" id="{7499B145-1476-4768-A62D-781F9BCC937F}"/>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6" name="CasellaDiTesto 2155">
          <a:extLst>
            <a:ext uri="{FF2B5EF4-FFF2-40B4-BE49-F238E27FC236}">
              <a16:creationId xmlns:a16="http://schemas.microsoft.com/office/drawing/2014/main" id="{4D78F646-5926-434A-B95A-14FCCC48730F}"/>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7" name="CasellaDiTesto 2156">
          <a:extLst>
            <a:ext uri="{FF2B5EF4-FFF2-40B4-BE49-F238E27FC236}">
              <a16:creationId xmlns:a16="http://schemas.microsoft.com/office/drawing/2014/main" id="{0467D850-BB5E-46F3-8A08-D0CDE96DB24E}"/>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8" name="CasellaDiTesto 2157">
          <a:extLst>
            <a:ext uri="{FF2B5EF4-FFF2-40B4-BE49-F238E27FC236}">
              <a16:creationId xmlns:a16="http://schemas.microsoft.com/office/drawing/2014/main" id="{67F4E050-A0B2-45F8-82EC-11BBEA448CA7}"/>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9" name="CasellaDiTesto 2158">
          <a:extLst>
            <a:ext uri="{FF2B5EF4-FFF2-40B4-BE49-F238E27FC236}">
              <a16:creationId xmlns:a16="http://schemas.microsoft.com/office/drawing/2014/main" id="{6C993A52-E594-4DC7-A103-9F853BECA719}"/>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0" name="CasellaDiTesto 2159">
          <a:extLst>
            <a:ext uri="{FF2B5EF4-FFF2-40B4-BE49-F238E27FC236}">
              <a16:creationId xmlns:a16="http://schemas.microsoft.com/office/drawing/2014/main" id="{B676E3F6-DA3A-45F6-85DA-221AE754678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1" name="CasellaDiTesto 2160">
          <a:extLst>
            <a:ext uri="{FF2B5EF4-FFF2-40B4-BE49-F238E27FC236}">
              <a16:creationId xmlns:a16="http://schemas.microsoft.com/office/drawing/2014/main" id="{9E8D6B72-ECBE-49E7-923E-8CA47A13D11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2" name="CasellaDiTesto 2161">
          <a:extLst>
            <a:ext uri="{FF2B5EF4-FFF2-40B4-BE49-F238E27FC236}">
              <a16:creationId xmlns:a16="http://schemas.microsoft.com/office/drawing/2014/main" id="{AB193EC5-3242-44D9-82A4-F311CE81415B}"/>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3" name="CasellaDiTesto 2162">
          <a:extLst>
            <a:ext uri="{FF2B5EF4-FFF2-40B4-BE49-F238E27FC236}">
              <a16:creationId xmlns:a16="http://schemas.microsoft.com/office/drawing/2014/main" id="{FFD2E26A-AD67-4F39-9FEE-578D73F5A8CC}"/>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4" name="CasellaDiTesto 2163">
          <a:extLst>
            <a:ext uri="{FF2B5EF4-FFF2-40B4-BE49-F238E27FC236}">
              <a16:creationId xmlns:a16="http://schemas.microsoft.com/office/drawing/2014/main" id="{81C5DEAB-645D-4C40-925A-B1F8870AA194}"/>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5" name="CasellaDiTesto 2164">
          <a:extLst>
            <a:ext uri="{FF2B5EF4-FFF2-40B4-BE49-F238E27FC236}">
              <a16:creationId xmlns:a16="http://schemas.microsoft.com/office/drawing/2014/main" id="{7EC74948-88CE-42B8-89BB-2444141ADA7F}"/>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6" name="CasellaDiTesto 2165">
          <a:extLst>
            <a:ext uri="{FF2B5EF4-FFF2-40B4-BE49-F238E27FC236}">
              <a16:creationId xmlns:a16="http://schemas.microsoft.com/office/drawing/2014/main" id="{36FC0F2A-172E-4A7C-8462-76F91561E29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7" name="CasellaDiTesto 2166">
          <a:extLst>
            <a:ext uri="{FF2B5EF4-FFF2-40B4-BE49-F238E27FC236}">
              <a16:creationId xmlns:a16="http://schemas.microsoft.com/office/drawing/2014/main" id="{65CA242E-522F-4FCC-AB24-6507D484313F}"/>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8" name="CasellaDiTesto 2167">
          <a:extLst>
            <a:ext uri="{FF2B5EF4-FFF2-40B4-BE49-F238E27FC236}">
              <a16:creationId xmlns:a16="http://schemas.microsoft.com/office/drawing/2014/main" id="{87B4C32A-B652-4B9D-AFA4-467ADB697A61}"/>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9" name="CasellaDiTesto 2168">
          <a:extLst>
            <a:ext uri="{FF2B5EF4-FFF2-40B4-BE49-F238E27FC236}">
              <a16:creationId xmlns:a16="http://schemas.microsoft.com/office/drawing/2014/main" id="{BEB3B3AE-1582-4B86-B609-6571D33887C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0" name="CasellaDiTesto 2169">
          <a:extLst>
            <a:ext uri="{FF2B5EF4-FFF2-40B4-BE49-F238E27FC236}">
              <a16:creationId xmlns:a16="http://schemas.microsoft.com/office/drawing/2014/main" id="{805750C0-42FA-4B98-A560-15BE86C85B2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1" name="CasellaDiTesto 2170">
          <a:extLst>
            <a:ext uri="{FF2B5EF4-FFF2-40B4-BE49-F238E27FC236}">
              <a16:creationId xmlns:a16="http://schemas.microsoft.com/office/drawing/2014/main" id="{FB6BF536-5F82-4E40-8E47-B3AA90C476E1}"/>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2" name="CasellaDiTesto 2171">
          <a:extLst>
            <a:ext uri="{FF2B5EF4-FFF2-40B4-BE49-F238E27FC236}">
              <a16:creationId xmlns:a16="http://schemas.microsoft.com/office/drawing/2014/main" id="{CF2ACB3A-75C0-470A-8C95-BFC9AEFC210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3" name="CasellaDiTesto 2172">
          <a:extLst>
            <a:ext uri="{FF2B5EF4-FFF2-40B4-BE49-F238E27FC236}">
              <a16:creationId xmlns:a16="http://schemas.microsoft.com/office/drawing/2014/main" id="{CA05C1F6-D13A-46BE-8695-9928CB316ADC}"/>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4" name="CasellaDiTesto 2173">
          <a:extLst>
            <a:ext uri="{FF2B5EF4-FFF2-40B4-BE49-F238E27FC236}">
              <a16:creationId xmlns:a16="http://schemas.microsoft.com/office/drawing/2014/main" id="{1EBC27B8-4FA1-48ED-8BA8-FC994A72144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5" name="CasellaDiTesto 2174">
          <a:extLst>
            <a:ext uri="{FF2B5EF4-FFF2-40B4-BE49-F238E27FC236}">
              <a16:creationId xmlns:a16="http://schemas.microsoft.com/office/drawing/2014/main" id="{27753908-5202-4FDF-AE11-540634BE442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6" name="CasellaDiTesto 2175">
          <a:extLst>
            <a:ext uri="{FF2B5EF4-FFF2-40B4-BE49-F238E27FC236}">
              <a16:creationId xmlns:a16="http://schemas.microsoft.com/office/drawing/2014/main" id="{C5B93167-23BA-40BD-B77F-DDB4F1FE89D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7" name="CasellaDiTesto 2176">
          <a:extLst>
            <a:ext uri="{FF2B5EF4-FFF2-40B4-BE49-F238E27FC236}">
              <a16:creationId xmlns:a16="http://schemas.microsoft.com/office/drawing/2014/main" id="{1D313D0E-A025-4B75-A68D-B4B53CBFC9EF}"/>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8" name="CasellaDiTesto 2177">
          <a:extLst>
            <a:ext uri="{FF2B5EF4-FFF2-40B4-BE49-F238E27FC236}">
              <a16:creationId xmlns:a16="http://schemas.microsoft.com/office/drawing/2014/main" id="{74ABD89C-F4B0-4B9C-BF21-5C5AEBB1A99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9" name="CasellaDiTesto 2178">
          <a:extLst>
            <a:ext uri="{FF2B5EF4-FFF2-40B4-BE49-F238E27FC236}">
              <a16:creationId xmlns:a16="http://schemas.microsoft.com/office/drawing/2014/main" id="{18D97C5C-9559-479A-B60A-ABE97C452F6C}"/>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0" name="CasellaDiTesto 2179">
          <a:extLst>
            <a:ext uri="{FF2B5EF4-FFF2-40B4-BE49-F238E27FC236}">
              <a16:creationId xmlns:a16="http://schemas.microsoft.com/office/drawing/2014/main" id="{810F893D-CDF3-49A8-980B-9626C25D53B7}"/>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1" name="CasellaDiTesto 2180">
          <a:extLst>
            <a:ext uri="{FF2B5EF4-FFF2-40B4-BE49-F238E27FC236}">
              <a16:creationId xmlns:a16="http://schemas.microsoft.com/office/drawing/2014/main" id="{896D392C-0B80-4265-89C7-3CBF713D1DC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2" name="CasellaDiTesto 2181">
          <a:extLst>
            <a:ext uri="{FF2B5EF4-FFF2-40B4-BE49-F238E27FC236}">
              <a16:creationId xmlns:a16="http://schemas.microsoft.com/office/drawing/2014/main" id="{E152BB70-DE3C-4719-8007-1957B2DE843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3" name="CasellaDiTesto 2182">
          <a:extLst>
            <a:ext uri="{FF2B5EF4-FFF2-40B4-BE49-F238E27FC236}">
              <a16:creationId xmlns:a16="http://schemas.microsoft.com/office/drawing/2014/main" id="{A4BB9AD0-1602-44C1-BFBF-6903FB2048A9}"/>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4" name="CasellaDiTesto 2183">
          <a:extLst>
            <a:ext uri="{FF2B5EF4-FFF2-40B4-BE49-F238E27FC236}">
              <a16:creationId xmlns:a16="http://schemas.microsoft.com/office/drawing/2014/main" id="{163A77F3-D899-4B8A-9EAC-BC2FE4A938EB}"/>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5" name="CasellaDiTesto 2184">
          <a:extLst>
            <a:ext uri="{FF2B5EF4-FFF2-40B4-BE49-F238E27FC236}">
              <a16:creationId xmlns:a16="http://schemas.microsoft.com/office/drawing/2014/main" id="{DDBD087E-24EA-4918-AD07-F8858872D52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6" name="CasellaDiTesto 2185">
          <a:extLst>
            <a:ext uri="{FF2B5EF4-FFF2-40B4-BE49-F238E27FC236}">
              <a16:creationId xmlns:a16="http://schemas.microsoft.com/office/drawing/2014/main" id="{527E243D-A13B-467A-BEB4-D8E80FE352F3}"/>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7" name="CasellaDiTesto 2186">
          <a:extLst>
            <a:ext uri="{FF2B5EF4-FFF2-40B4-BE49-F238E27FC236}">
              <a16:creationId xmlns:a16="http://schemas.microsoft.com/office/drawing/2014/main" id="{7E74BAAF-F374-4ADB-B360-68F565B2F2E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8" name="CasellaDiTesto 2187">
          <a:extLst>
            <a:ext uri="{FF2B5EF4-FFF2-40B4-BE49-F238E27FC236}">
              <a16:creationId xmlns:a16="http://schemas.microsoft.com/office/drawing/2014/main" id="{6CACC5C8-3E0B-4B11-95CD-CE17699C40DB}"/>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9" name="CasellaDiTesto 2188">
          <a:extLst>
            <a:ext uri="{FF2B5EF4-FFF2-40B4-BE49-F238E27FC236}">
              <a16:creationId xmlns:a16="http://schemas.microsoft.com/office/drawing/2014/main" id="{77E48469-E8B3-4C5B-9813-D2BE41ED0E2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90" name="CasellaDiTesto 2189">
          <a:extLst>
            <a:ext uri="{FF2B5EF4-FFF2-40B4-BE49-F238E27FC236}">
              <a16:creationId xmlns:a16="http://schemas.microsoft.com/office/drawing/2014/main" id="{E4C44D6B-02E5-4CFE-A17A-D7E21A060C99}"/>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91" name="CasellaDiTesto 2190">
          <a:extLst>
            <a:ext uri="{FF2B5EF4-FFF2-40B4-BE49-F238E27FC236}">
              <a16:creationId xmlns:a16="http://schemas.microsoft.com/office/drawing/2014/main" id="{2A4708BE-8BC4-4945-AA65-48AE738FF1C9}"/>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92" name="CasellaDiTesto 2191">
          <a:extLst>
            <a:ext uri="{FF2B5EF4-FFF2-40B4-BE49-F238E27FC236}">
              <a16:creationId xmlns:a16="http://schemas.microsoft.com/office/drawing/2014/main" id="{6E956F4E-CD75-4945-9DD5-EC02445BE01B}"/>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93" name="CasellaDiTesto 2192">
          <a:extLst>
            <a:ext uri="{FF2B5EF4-FFF2-40B4-BE49-F238E27FC236}">
              <a16:creationId xmlns:a16="http://schemas.microsoft.com/office/drawing/2014/main" id="{C61628B4-B98D-46D6-A6AB-912C7CB27245}"/>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94" name="CasellaDiTesto 2193">
          <a:extLst>
            <a:ext uri="{FF2B5EF4-FFF2-40B4-BE49-F238E27FC236}">
              <a16:creationId xmlns:a16="http://schemas.microsoft.com/office/drawing/2014/main" id="{1592D424-1F38-488D-A566-89CA4A6072F9}"/>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195" name="CasellaDiTesto 2194">
          <a:extLst>
            <a:ext uri="{FF2B5EF4-FFF2-40B4-BE49-F238E27FC236}">
              <a16:creationId xmlns:a16="http://schemas.microsoft.com/office/drawing/2014/main" id="{24DEE2AD-4CD5-4F4D-B611-678BD6F2A85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196" name="CasellaDiTesto 2195">
          <a:extLst>
            <a:ext uri="{FF2B5EF4-FFF2-40B4-BE49-F238E27FC236}">
              <a16:creationId xmlns:a16="http://schemas.microsoft.com/office/drawing/2014/main" id="{F8B24B63-FE62-4C66-B19E-E75E094B3D63}"/>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197" name="CasellaDiTesto 2196">
          <a:extLst>
            <a:ext uri="{FF2B5EF4-FFF2-40B4-BE49-F238E27FC236}">
              <a16:creationId xmlns:a16="http://schemas.microsoft.com/office/drawing/2014/main" id="{E1D51AD8-54A4-4ECB-95E5-26AC1A61180F}"/>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198" name="CasellaDiTesto 2197">
          <a:extLst>
            <a:ext uri="{FF2B5EF4-FFF2-40B4-BE49-F238E27FC236}">
              <a16:creationId xmlns:a16="http://schemas.microsoft.com/office/drawing/2014/main" id="{CAB77B30-AA99-4E4D-8B8B-782D0287C416}"/>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199" name="CasellaDiTesto 2198">
          <a:extLst>
            <a:ext uri="{FF2B5EF4-FFF2-40B4-BE49-F238E27FC236}">
              <a16:creationId xmlns:a16="http://schemas.microsoft.com/office/drawing/2014/main" id="{05FDB933-F311-4092-81A9-7B76AB1DBD9B}"/>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0" name="CasellaDiTesto 2199">
          <a:extLst>
            <a:ext uri="{FF2B5EF4-FFF2-40B4-BE49-F238E27FC236}">
              <a16:creationId xmlns:a16="http://schemas.microsoft.com/office/drawing/2014/main" id="{87EEEA0C-B0DB-489D-940D-25E16ACA72D8}"/>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1" name="CasellaDiTesto 2200">
          <a:extLst>
            <a:ext uri="{FF2B5EF4-FFF2-40B4-BE49-F238E27FC236}">
              <a16:creationId xmlns:a16="http://schemas.microsoft.com/office/drawing/2014/main" id="{DD014DE9-66AD-4A52-817B-12DA41F8E58F}"/>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2" name="CasellaDiTesto 2201">
          <a:extLst>
            <a:ext uri="{FF2B5EF4-FFF2-40B4-BE49-F238E27FC236}">
              <a16:creationId xmlns:a16="http://schemas.microsoft.com/office/drawing/2014/main" id="{F78337F5-8BB9-43EA-8736-3829D4C18C46}"/>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3" name="CasellaDiTesto 2202">
          <a:extLst>
            <a:ext uri="{FF2B5EF4-FFF2-40B4-BE49-F238E27FC236}">
              <a16:creationId xmlns:a16="http://schemas.microsoft.com/office/drawing/2014/main" id="{7DED7902-7056-437A-BC8E-4181140BC1B1}"/>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4" name="CasellaDiTesto 2203">
          <a:extLst>
            <a:ext uri="{FF2B5EF4-FFF2-40B4-BE49-F238E27FC236}">
              <a16:creationId xmlns:a16="http://schemas.microsoft.com/office/drawing/2014/main" id="{9B276E73-1877-431C-82EC-CF34967CCE2B}"/>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5" name="CasellaDiTesto 2204">
          <a:extLst>
            <a:ext uri="{FF2B5EF4-FFF2-40B4-BE49-F238E27FC236}">
              <a16:creationId xmlns:a16="http://schemas.microsoft.com/office/drawing/2014/main" id="{FA8C3CDE-3535-4653-83E2-D9C2C60771A0}"/>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6" name="CasellaDiTesto 2205">
          <a:extLst>
            <a:ext uri="{FF2B5EF4-FFF2-40B4-BE49-F238E27FC236}">
              <a16:creationId xmlns:a16="http://schemas.microsoft.com/office/drawing/2014/main" id="{57176817-24D0-433D-BDF9-10BC4043EF4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7" name="CasellaDiTesto 2206">
          <a:extLst>
            <a:ext uri="{FF2B5EF4-FFF2-40B4-BE49-F238E27FC236}">
              <a16:creationId xmlns:a16="http://schemas.microsoft.com/office/drawing/2014/main" id="{F8349FA4-B73E-4FA8-88B8-2B3F6A9E33FE}"/>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8" name="CasellaDiTesto 2207">
          <a:extLst>
            <a:ext uri="{FF2B5EF4-FFF2-40B4-BE49-F238E27FC236}">
              <a16:creationId xmlns:a16="http://schemas.microsoft.com/office/drawing/2014/main" id="{40286C3A-DEBA-4D58-A274-74E353A6999B}"/>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9" name="CasellaDiTesto 2208">
          <a:extLst>
            <a:ext uri="{FF2B5EF4-FFF2-40B4-BE49-F238E27FC236}">
              <a16:creationId xmlns:a16="http://schemas.microsoft.com/office/drawing/2014/main" id="{8BD53DB5-68E7-49C4-ADCE-89BB78BAA26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0" name="CasellaDiTesto 2209">
          <a:extLst>
            <a:ext uri="{FF2B5EF4-FFF2-40B4-BE49-F238E27FC236}">
              <a16:creationId xmlns:a16="http://schemas.microsoft.com/office/drawing/2014/main" id="{469194B9-9519-4D59-A30F-21A404FC6B77}"/>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1" name="CasellaDiTesto 2210">
          <a:extLst>
            <a:ext uri="{FF2B5EF4-FFF2-40B4-BE49-F238E27FC236}">
              <a16:creationId xmlns:a16="http://schemas.microsoft.com/office/drawing/2014/main" id="{3767D36A-FF76-4A4B-B753-CF74CE85ED77}"/>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2" name="CasellaDiTesto 2211">
          <a:extLst>
            <a:ext uri="{FF2B5EF4-FFF2-40B4-BE49-F238E27FC236}">
              <a16:creationId xmlns:a16="http://schemas.microsoft.com/office/drawing/2014/main" id="{2D4E495E-8E50-4D17-87B1-98E03CA7ABDF}"/>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3" name="CasellaDiTesto 2212">
          <a:extLst>
            <a:ext uri="{FF2B5EF4-FFF2-40B4-BE49-F238E27FC236}">
              <a16:creationId xmlns:a16="http://schemas.microsoft.com/office/drawing/2014/main" id="{6F14A210-0D64-4DC6-825F-8280A6E863E2}"/>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4" name="CasellaDiTesto 2213">
          <a:extLst>
            <a:ext uri="{FF2B5EF4-FFF2-40B4-BE49-F238E27FC236}">
              <a16:creationId xmlns:a16="http://schemas.microsoft.com/office/drawing/2014/main" id="{DB9FA13C-E46E-472B-84DE-218FF3AC2AF9}"/>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5" name="CasellaDiTesto 2214">
          <a:extLst>
            <a:ext uri="{FF2B5EF4-FFF2-40B4-BE49-F238E27FC236}">
              <a16:creationId xmlns:a16="http://schemas.microsoft.com/office/drawing/2014/main" id="{B3A19BCE-4B55-466E-818D-7BF9EAF5C9D2}"/>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6" name="CasellaDiTesto 2215">
          <a:extLst>
            <a:ext uri="{FF2B5EF4-FFF2-40B4-BE49-F238E27FC236}">
              <a16:creationId xmlns:a16="http://schemas.microsoft.com/office/drawing/2014/main" id="{8D0A7712-3CD7-4D17-99B8-2D7308836946}"/>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7" name="CasellaDiTesto 2216">
          <a:extLst>
            <a:ext uri="{FF2B5EF4-FFF2-40B4-BE49-F238E27FC236}">
              <a16:creationId xmlns:a16="http://schemas.microsoft.com/office/drawing/2014/main" id="{2C95F95E-1355-4366-9790-1AEC58189E1B}"/>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8" name="CasellaDiTesto 2217">
          <a:extLst>
            <a:ext uri="{FF2B5EF4-FFF2-40B4-BE49-F238E27FC236}">
              <a16:creationId xmlns:a16="http://schemas.microsoft.com/office/drawing/2014/main" id="{3148DB86-13BB-472E-9C0B-0B9AD3EC9C77}"/>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9" name="CasellaDiTesto 2218">
          <a:extLst>
            <a:ext uri="{FF2B5EF4-FFF2-40B4-BE49-F238E27FC236}">
              <a16:creationId xmlns:a16="http://schemas.microsoft.com/office/drawing/2014/main" id="{81103AEF-5432-441B-882B-AA95EBD7D862}"/>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0" name="CasellaDiTesto 2219">
          <a:extLst>
            <a:ext uri="{FF2B5EF4-FFF2-40B4-BE49-F238E27FC236}">
              <a16:creationId xmlns:a16="http://schemas.microsoft.com/office/drawing/2014/main" id="{27F2C6EA-7D36-4290-BFA6-5D0E45A53224}"/>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1" name="CasellaDiTesto 2220">
          <a:extLst>
            <a:ext uri="{FF2B5EF4-FFF2-40B4-BE49-F238E27FC236}">
              <a16:creationId xmlns:a16="http://schemas.microsoft.com/office/drawing/2014/main" id="{162C849E-E769-4662-BFFB-24D5D687251E}"/>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2" name="CasellaDiTesto 2221">
          <a:extLst>
            <a:ext uri="{FF2B5EF4-FFF2-40B4-BE49-F238E27FC236}">
              <a16:creationId xmlns:a16="http://schemas.microsoft.com/office/drawing/2014/main" id="{7381F503-9DC6-4C6E-B288-82FF1C08868E}"/>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3" name="CasellaDiTesto 2222">
          <a:extLst>
            <a:ext uri="{FF2B5EF4-FFF2-40B4-BE49-F238E27FC236}">
              <a16:creationId xmlns:a16="http://schemas.microsoft.com/office/drawing/2014/main" id="{002B6C0E-8D48-48E8-95B4-BD686AAF60A6}"/>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4" name="CasellaDiTesto 2223">
          <a:extLst>
            <a:ext uri="{FF2B5EF4-FFF2-40B4-BE49-F238E27FC236}">
              <a16:creationId xmlns:a16="http://schemas.microsoft.com/office/drawing/2014/main" id="{5DB8140A-D0B2-4C68-96E1-A05B83BD6EEA}"/>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5" name="CasellaDiTesto 2224">
          <a:extLst>
            <a:ext uri="{FF2B5EF4-FFF2-40B4-BE49-F238E27FC236}">
              <a16:creationId xmlns:a16="http://schemas.microsoft.com/office/drawing/2014/main" id="{9A199E8A-8E91-44FC-937F-98336F016472}"/>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6" name="CasellaDiTesto 2225">
          <a:extLst>
            <a:ext uri="{FF2B5EF4-FFF2-40B4-BE49-F238E27FC236}">
              <a16:creationId xmlns:a16="http://schemas.microsoft.com/office/drawing/2014/main" id="{3F94EEF3-4E09-4072-A4ED-1DD4D5688377}"/>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7" name="CasellaDiTesto 2226">
          <a:extLst>
            <a:ext uri="{FF2B5EF4-FFF2-40B4-BE49-F238E27FC236}">
              <a16:creationId xmlns:a16="http://schemas.microsoft.com/office/drawing/2014/main" id="{729AA00B-34C3-4C01-8E10-FE9C60EE06CE}"/>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8" name="CasellaDiTesto 2227">
          <a:extLst>
            <a:ext uri="{FF2B5EF4-FFF2-40B4-BE49-F238E27FC236}">
              <a16:creationId xmlns:a16="http://schemas.microsoft.com/office/drawing/2014/main" id="{7BE36787-1084-4B2C-97BE-347F4A556516}"/>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9" name="CasellaDiTesto 2228">
          <a:extLst>
            <a:ext uri="{FF2B5EF4-FFF2-40B4-BE49-F238E27FC236}">
              <a16:creationId xmlns:a16="http://schemas.microsoft.com/office/drawing/2014/main" id="{5543FC84-FA07-4670-94F7-76ACAF0775BE}"/>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30" name="CasellaDiTesto 2229">
          <a:extLst>
            <a:ext uri="{FF2B5EF4-FFF2-40B4-BE49-F238E27FC236}">
              <a16:creationId xmlns:a16="http://schemas.microsoft.com/office/drawing/2014/main" id="{58663646-B3A1-4389-A5D3-4F4EF823A8B2}"/>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31" name="CasellaDiTesto 2230">
          <a:extLst>
            <a:ext uri="{FF2B5EF4-FFF2-40B4-BE49-F238E27FC236}">
              <a16:creationId xmlns:a16="http://schemas.microsoft.com/office/drawing/2014/main" id="{C070ACFD-7A86-429F-9B41-ACCDB96DAE41}"/>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32" name="CasellaDiTesto 2231">
          <a:extLst>
            <a:ext uri="{FF2B5EF4-FFF2-40B4-BE49-F238E27FC236}">
              <a16:creationId xmlns:a16="http://schemas.microsoft.com/office/drawing/2014/main" id="{3248574E-BB59-47CE-A04F-0D53003A667F}"/>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33" name="CasellaDiTesto 2232">
          <a:extLst>
            <a:ext uri="{FF2B5EF4-FFF2-40B4-BE49-F238E27FC236}">
              <a16:creationId xmlns:a16="http://schemas.microsoft.com/office/drawing/2014/main" id="{F8A1E81D-9978-4B53-9BEF-58E0309F5873}"/>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34" name="CasellaDiTesto 2233">
          <a:extLst>
            <a:ext uri="{FF2B5EF4-FFF2-40B4-BE49-F238E27FC236}">
              <a16:creationId xmlns:a16="http://schemas.microsoft.com/office/drawing/2014/main" id="{1437C54E-B773-49E8-9AA3-56644B2BD2A2}"/>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35" name="CasellaDiTesto 2234">
          <a:extLst>
            <a:ext uri="{FF2B5EF4-FFF2-40B4-BE49-F238E27FC236}">
              <a16:creationId xmlns:a16="http://schemas.microsoft.com/office/drawing/2014/main" id="{76ED3709-107F-48B3-A973-030877304428}"/>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36" name="CasellaDiTesto 2235">
          <a:extLst>
            <a:ext uri="{FF2B5EF4-FFF2-40B4-BE49-F238E27FC236}">
              <a16:creationId xmlns:a16="http://schemas.microsoft.com/office/drawing/2014/main" id="{718E7CA2-A4ED-4B92-9B69-3CF3595510E5}"/>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37" name="CasellaDiTesto 2236">
          <a:extLst>
            <a:ext uri="{FF2B5EF4-FFF2-40B4-BE49-F238E27FC236}">
              <a16:creationId xmlns:a16="http://schemas.microsoft.com/office/drawing/2014/main" id="{6F719A75-AF16-405D-B334-2433820AFD5B}"/>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38" name="CasellaDiTesto 2237">
          <a:extLst>
            <a:ext uri="{FF2B5EF4-FFF2-40B4-BE49-F238E27FC236}">
              <a16:creationId xmlns:a16="http://schemas.microsoft.com/office/drawing/2014/main" id="{684F2DF8-0E6F-400C-B6B1-D017C58CAEB1}"/>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39" name="CasellaDiTesto 2238">
          <a:extLst>
            <a:ext uri="{FF2B5EF4-FFF2-40B4-BE49-F238E27FC236}">
              <a16:creationId xmlns:a16="http://schemas.microsoft.com/office/drawing/2014/main" id="{9E9AD386-193A-480E-8EDF-F25541F90CA6}"/>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40" name="CasellaDiTesto 2239">
          <a:extLst>
            <a:ext uri="{FF2B5EF4-FFF2-40B4-BE49-F238E27FC236}">
              <a16:creationId xmlns:a16="http://schemas.microsoft.com/office/drawing/2014/main" id="{3DECBAEF-BB4A-4EC9-BA8F-75382C0F7BC9}"/>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41" name="CasellaDiTesto 2240">
          <a:extLst>
            <a:ext uri="{FF2B5EF4-FFF2-40B4-BE49-F238E27FC236}">
              <a16:creationId xmlns:a16="http://schemas.microsoft.com/office/drawing/2014/main" id="{5F8BB416-8360-4D61-86EE-8A796856748F}"/>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42" name="CasellaDiTesto 2241">
          <a:extLst>
            <a:ext uri="{FF2B5EF4-FFF2-40B4-BE49-F238E27FC236}">
              <a16:creationId xmlns:a16="http://schemas.microsoft.com/office/drawing/2014/main" id="{689E5A6B-DE48-4837-A740-B367CACBC6EE}"/>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43" name="CasellaDiTesto 2242">
          <a:extLst>
            <a:ext uri="{FF2B5EF4-FFF2-40B4-BE49-F238E27FC236}">
              <a16:creationId xmlns:a16="http://schemas.microsoft.com/office/drawing/2014/main" id="{50BB6792-9F10-4D5F-A6B8-1CF36E6DA9F1}"/>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44" name="CasellaDiTesto 2243">
          <a:extLst>
            <a:ext uri="{FF2B5EF4-FFF2-40B4-BE49-F238E27FC236}">
              <a16:creationId xmlns:a16="http://schemas.microsoft.com/office/drawing/2014/main" id="{9DB79064-0247-46E3-B10C-2FBD2E4E1B5F}"/>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45" name="CasellaDiTesto 2244">
          <a:extLst>
            <a:ext uri="{FF2B5EF4-FFF2-40B4-BE49-F238E27FC236}">
              <a16:creationId xmlns:a16="http://schemas.microsoft.com/office/drawing/2014/main" id="{52622186-9D85-46BB-BCED-53D14789096A}"/>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46" name="CasellaDiTesto 2245">
          <a:extLst>
            <a:ext uri="{FF2B5EF4-FFF2-40B4-BE49-F238E27FC236}">
              <a16:creationId xmlns:a16="http://schemas.microsoft.com/office/drawing/2014/main" id="{7F586197-CADA-491A-B678-339E52E1BBD5}"/>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47" name="CasellaDiTesto 2246">
          <a:extLst>
            <a:ext uri="{FF2B5EF4-FFF2-40B4-BE49-F238E27FC236}">
              <a16:creationId xmlns:a16="http://schemas.microsoft.com/office/drawing/2014/main" id="{CBA15579-8619-4EBF-B47E-AF1B8732A5C3}"/>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48" name="CasellaDiTesto 2247">
          <a:extLst>
            <a:ext uri="{FF2B5EF4-FFF2-40B4-BE49-F238E27FC236}">
              <a16:creationId xmlns:a16="http://schemas.microsoft.com/office/drawing/2014/main" id="{CA04615C-7099-49C6-9F0A-34FD0F1E4D15}"/>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49" name="CasellaDiTesto 2248">
          <a:extLst>
            <a:ext uri="{FF2B5EF4-FFF2-40B4-BE49-F238E27FC236}">
              <a16:creationId xmlns:a16="http://schemas.microsoft.com/office/drawing/2014/main" id="{1E0927A8-8210-4FE1-AF13-317413FED464}"/>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50" name="CasellaDiTesto 2249">
          <a:extLst>
            <a:ext uri="{FF2B5EF4-FFF2-40B4-BE49-F238E27FC236}">
              <a16:creationId xmlns:a16="http://schemas.microsoft.com/office/drawing/2014/main" id="{88931608-6557-4DCA-9032-58DECAF66826}"/>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51" name="CasellaDiTesto 2250">
          <a:extLst>
            <a:ext uri="{FF2B5EF4-FFF2-40B4-BE49-F238E27FC236}">
              <a16:creationId xmlns:a16="http://schemas.microsoft.com/office/drawing/2014/main" id="{E6DBA332-F923-4DD1-A26C-B246B65A5A71}"/>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52" name="CasellaDiTesto 2251">
          <a:extLst>
            <a:ext uri="{FF2B5EF4-FFF2-40B4-BE49-F238E27FC236}">
              <a16:creationId xmlns:a16="http://schemas.microsoft.com/office/drawing/2014/main" id="{F97D15A1-A7EB-4CD4-9C20-C34621F5ACE5}"/>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53" name="CasellaDiTesto 2252">
          <a:extLst>
            <a:ext uri="{FF2B5EF4-FFF2-40B4-BE49-F238E27FC236}">
              <a16:creationId xmlns:a16="http://schemas.microsoft.com/office/drawing/2014/main" id="{501B375D-DF36-4A31-94C8-9015DE26B453}"/>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54" name="CasellaDiTesto 2253">
          <a:extLst>
            <a:ext uri="{FF2B5EF4-FFF2-40B4-BE49-F238E27FC236}">
              <a16:creationId xmlns:a16="http://schemas.microsoft.com/office/drawing/2014/main" id="{0D6CF018-BD92-45D3-AFC4-0BABD454B932}"/>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55" name="CasellaDiTesto 2254">
          <a:extLst>
            <a:ext uri="{FF2B5EF4-FFF2-40B4-BE49-F238E27FC236}">
              <a16:creationId xmlns:a16="http://schemas.microsoft.com/office/drawing/2014/main" id="{A7C64D2A-506D-43D2-A43E-9C0FA8A19F88}"/>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56" name="CasellaDiTesto 2255">
          <a:extLst>
            <a:ext uri="{FF2B5EF4-FFF2-40B4-BE49-F238E27FC236}">
              <a16:creationId xmlns:a16="http://schemas.microsoft.com/office/drawing/2014/main" id="{2B60EE8B-3156-49CE-826B-4C41B08BD10B}"/>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57" name="CasellaDiTesto 2256">
          <a:extLst>
            <a:ext uri="{FF2B5EF4-FFF2-40B4-BE49-F238E27FC236}">
              <a16:creationId xmlns:a16="http://schemas.microsoft.com/office/drawing/2014/main" id="{B6976F70-5006-43E5-A798-34759B23922C}"/>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58" name="CasellaDiTesto 2257">
          <a:extLst>
            <a:ext uri="{FF2B5EF4-FFF2-40B4-BE49-F238E27FC236}">
              <a16:creationId xmlns:a16="http://schemas.microsoft.com/office/drawing/2014/main" id="{5A6242D6-DB3F-4CAA-8CF6-699BC39B695B}"/>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59" name="CasellaDiTesto 2258">
          <a:extLst>
            <a:ext uri="{FF2B5EF4-FFF2-40B4-BE49-F238E27FC236}">
              <a16:creationId xmlns:a16="http://schemas.microsoft.com/office/drawing/2014/main" id="{982B1ADF-30E7-4CDC-B9AE-B39E1276E423}"/>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60" name="CasellaDiTesto 2259">
          <a:extLst>
            <a:ext uri="{FF2B5EF4-FFF2-40B4-BE49-F238E27FC236}">
              <a16:creationId xmlns:a16="http://schemas.microsoft.com/office/drawing/2014/main" id="{65F116D6-6699-43BB-AD2F-E2661EC0B6BA}"/>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61" name="CasellaDiTesto 2260">
          <a:extLst>
            <a:ext uri="{FF2B5EF4-FFF2-40B4-BE49-F238E27FC236}">
              <a16:creationId xmlns:a16="http://schemas.microsoft.com/office/drawing/2014/main" id="{1342B774-4999-48A8-9CAA-AAD95D949371}"/>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62" name="CasellaDiTesto 2261">
          <a:extLst>
            <a:ext uri="{FF2B5EF4-FFF2-40B4-BE49-F238E27FC236}">
              <a16:creationId xmlns:a16="http://schemas.microsoft.com/office/drawing/2014/main" id="{3A788132-E18B-4A5E-827A-BB6593B8F265}"/>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63" name="CasellaDiTesto 2262">
          <a:extLst>
            <a:ext uri="{FF2B5EF4-FFF2-40B4-BE49-F238E27FC236}">
              <a16:creationId xmlns:a16="http://schemas.microsoft.com/office/drawing/2014/main" id="{7FE87FC2-73C1-4E3A-BE7D-9A5246372179}"/>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64" name="CasellaDiTesto 2263">
          <a:extLst>
            <a:ext uri="{FF2B5EF4-FFF2-40B4-BE49-F238E27FC236}">
              <a16:creationId xmlns:a16="http://schemas.microsoft.com/office/drawing/2014/main" id="{11224472-4E00-484A-BA6C-C60D10B3BC4E}"/>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65" name="CasellaDiTesto 2264">
          <a:extLst>
            <a:ext uri="{FF2B5EF4-FFF2-40B4-BE49-F238E27FC236}">
              <a16:creationId xmlns:a16="http://schemas.microsoft.com/office/drawing/2014/main" id="{B53F2A45-DFCC-45E5-8443-22F7128EFDA4}"/>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66" name="CasellaDiTesto 2265">
          <a:extLst>
            <a:ext uri="{FF2B5EF4-FFF2-40B4-BE49-F238E27FC236}">
              <a16:creationId xmlns:a16="http://schemas.microsoft.com/office/drawing/2014/main" id="{C18160F5-507B-4665-8449-426C57B601F5}"/>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67" name="CasellaDiTesto 2266">
          <a:extLst>
            <a:ext uri="{FF2B5EF4-FFF2-40B4-BE49-F238E27FC236}">
              <a16:creationId xmlns:a16="http://schemas.microsoft.com/office/drawing/2014/main" id="{530298BD-3097-4794-AF36-806C45069156}"/>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68" name="CasellaDiTesto 2267">
          <a:extLst>
            <a:ext uri="{FF2B5EF4-FFF2-40B4-BE49-F238E27FC236}">
              <a16:creationId xmlns:a16="http://schemas.microsoft.com/office/drawing/2014/main" id="{F4469B57-1333-41B1-99D1-A7046EB1065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69" name="CasellaDiTesto 2268">
          <a:extLst>
            <a:ext uri="{FF2B5EF4-FFF2-40B4-BE49-F238E27FC236}">
              <a16:creationId xmlns:a16="http://schemas.microsoft.com/office/drawing/2014/main" id="{8D0AC48B-E434-4B2E-BF01-DD67A4AA3A60}"/>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0" name="CasellaDiTesto 2269">
          <a:extLst>
            <a:ext uri="{FF2B5EF4-FFF2-40B4-BE49-F238E27FC236}">
              <a16:creationId xmlns:a16="http://schemas.microsoft.com/office/drawing/2014/main" id="{AB9C6E95-2397-4764-A1D2-E6A0AEEE02AD}"/>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1" name="CasellaDiTesto 2270">
          <a:extLst>
            <a:ext uri="{FF2B5EF4-FFF2-40B4-BE49-F238E27FC236}">
              <a16:creationId xmlns:a16="http://schemas.microsoft.com/office/drawing/2014/main" id="{C3D26A8D-0516-4B5B-8849-CE9236AA856C}"/>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2" name="CasellaDiTesto 2271">
          <a:extLst>
            <a:ext uri="{FF2B5EF4-FFF2-40B4-BE49-F238E27FC236}">
              <a16:creationId xmlns:a16="http://schemas.microsoft.com/office/drawing/2014/main" id="{114690D3-E57D-42CD-A87B-5BF4D0468A3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3" name="CasellaDiTesto 2272">
          <a:extLst>
            <a:ext uri="{FF2B5EF4-FFF2-40B4-BE49-F238E27FC236}">
              <a16:creationId xmlns:a16="http://schemas.microsoft.com/office/drawing/2014/main" id="{8CC1F287-27C6-470E-93F7-59448F048AB0}"/>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4" name="CasellaDiTesto 2273">
          <a:extLst>
            <a:ext uri="{FF2B5EF4-FFF2-40B4-BE49-F238E27FC236}">
              <a16:creationId xmlns:a16="http://schemas.microsoft.com/office/drawing/2014/main" id="{B61B76AC-7244-48C2-9DB6-225A584EF1CD}"/>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5" name="CasellaDiTesto 2274">
          <a:extLst>
            <a:ext uri="{FF2B5EF4-FFF2-40B4-BE49-F238E27FC236}">
              <a16:creationId xmlns:a16="http://schemas.microsoft.com/office/drawing/2014/main" id="{D5239B29-05D0-42C6-A45A-49AC5E17795B}"/>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6" name="CasellaDiTesto 2275">
          <a:extLst>
            <a:ext uri="{FF2B5EF4-FFF2-40B4-BE49-F238E27FC236}">
              <a16:creationId xmlns:a16="http://schemas.microsoft.com/office/drawing/2014/main" id="{DFD4221E-341E-463E-B7C8-832206E1A87E}"/>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7" name="CasellaDiTesto 2276">
          <a:extLst>
            <a:ext uri="{FF2B5EF4-FFF2-40B4-BE49-F238E27FC236}">
              <a16:creationId xmlns:a16="http://schemas.microsoft.com/office/drawing/2014/main" id="{ADEA9D2C-FC41-42ED-9719-022F6256DF98}"/>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8" name="CasellaDiTesto 2277">
          <a:extLst>
            <a:ext uri="{FF2B5EF4-FFF2-40B4-BE49-F238E27FC236}">
              <a16:creationId xmlns:a16="http://schemas.microsoft.com/office/drawing/2014/main" id="{837B7BB0-57A6-47F2-87EA-B68DCC05380B}"/>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9" name="CasellaDiTesto 2278">
          <a:extLst>
            <a:ext uri="{FF2B5EF4-FFF2-40B4-BE49-F238E27FC236}">
              <a16:creationId xmlns:a16="http://schemas.microsoft.com/office/drawing/2014/main" id="{459C169E-007F-4824-B01F-4401744EE606}"/>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0" name="CasellaDiTesto 2279">
          <a:extLst>
            <a:ext uri="{FF2B5EF4-FFF2-40B4-BE49-F238E27FC236}">
              <a16:creationId xmlns:a16="http://schemas.microsoft.com/office/drawing/2014/main" id="{5827766D-1051-44EB-8239-CF66296C6D7E}"/>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1" name="CasellaDiTesto 2280">
          <a:extLst>
            <a:ext uri="{FF2B5EF4-FFF2-40B4-BE49-F238E27FC236}">
              <a16:creationId xmlns:a16="http://schemas.microsoft.com/office/drawing/2014/main" id="{B5324C41-49E6-4B72-A819-86B139DE6C67}"/>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2" name="CasellaDiTesto 2281">
          <a:extLst>
            <a:ext uri="{FF2B5EF4-FFF2-40B4-BE49-F238E27FC236}">
              <a16:creationId xmlns:a16="http://schemas.microsoft.com/office/drawing/2014/main" id="{DA833676-FA13-41C1-A123-C27E60FDE367}"/>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3" name="CasellaDiTesto 2282">
          <a:extLst>
            <a:ext uri="{FF2B5EF4-FFF2-40B4-BE49-F238E27FC236}">
              <a16:creationId xmlns:a16="http://schemas.microsoft.com/office/drawing/2014/main" id="{64848381-1943-46F6-A60F-2AA0A006D700}"/>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4" name="CasellaDiTesto 2283">
          <a:extLst>
            <a:ext uri="{FF2B5EF4-FFF2-40B4-BE49-F238E27FC236}">
              <a16:creationId xmlns:a16="http://schemas.microsoft.com/office/drawing/2014/main" id="{CAD4FC53-44A8-4840-9DB1-75AD2607B999}"/>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5" name="CasellaDiTesto 2284">
          <a:extLst>
            <a:ext uri="{FF2B5EF4-FFF2-40B4-BE49-F238E27FC236}">
              <a16:creationId xmlns:a16="http://schemas.microsoft.com/office/drawing/2014/main" id="{26092DAA-1CB9-4B67-94AE-40CDE1241B59}"/>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6" name="CasellaDiTesto 2285">
          <a:extLst>
            <a:ext uri="{FF2B5EF4-FFF2-40B4-BE49-F238E27FC236}">
              <a16:creationId xmlns:a16="http://schemas.microsoft.com/office/drawing/2014/main" id="{C20ABBC6-9113-470E-B29C-7B16981F165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7" name="CasellaDiTesto 2286">
          <a:extLst>
            <a:ext uri="{FF2B5EF4-FFF2-40B4-BE49-F238E27FC236}">
              <a16:creationId xmlns:a16="http://schemas.microsoft.com/office/drawing/2014/main" id="{8F46D48C-2BE7-46A3-9B1F-B24A88DDFC49}"/>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8" name="CasellaDiTesto 2287">
          <a:extLst>
            <a:ext uri="{FF2B5EF4-FFF2-40B4-BE49-F238E27FC236}">
              <a16:creationId xmlns:a16="http://schemas.microsoft.com/office/drawing/2014/main" id="{2F88936E-3C0D-4251-9B52-029E694B5912}"/>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9" name="CasellaDiTesto 2288">
          <a:extLst>
            <a:ext uri="{FF2B5EF4-FFF2-40B4-BE49-F238E27FC236}">
              <a16:creationId xmlns:a16="http://schemas.microsoft.com/office/drawing/2014/main" id="{2CC454A7-F818-4979-B316-3FDD048ED5F1}"/>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0" name="CasellaDiTesto 2289">
          <a:extLst>
            <a:ext uri="{FF2B5EF4-FFF2-40B4-BE49-F238E27FC236}">
              <a16:creationId xmlns:a16="http://schemas.microsoft.com/office/drawing/2014/main" id="{E7E7A1FB-86C4-4C1F-A8EA-A62D69A51A83}"/>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1" name="CasellaDiTesto 2290">
          <a:extLst>
            <a:ext uri="{FF2B5EF4-FFF2-40B4-BE49-F238E27FC236}">
              <a16:creationId xmlns:a16="http://schemas.microsoft.com/office/drawing/2014/main" id="{9E0CF331-290A-43CF-8B9D-AFC248361552}"/>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2" name="CasellaDiTesto 2291">
          <a:extLst>
            <a:ext uri="{FF2B5EF4-FFF2-40B4-BE49-F238E27FC236}">
              <a16:creationId xmlns:a16="http://schemas.microsoft.com/office/drawing/2014/main" id="{E4E314F5-CDF9-4B5B-B01D-39DAF1A1D623}"/>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3" name="CasellaDiTesto 2292">
          <a:extLst>
            <a:ext uri="{FF2B5EF4-FFF2-40B4-BE49-F238E27FC236}">
              <a16:creationId xmlns:a16="http://schemas.microsoft.com/office/drawing/2014/main" id="{A086362C-A6E7-434B-8920-C5F7593EF559}"/>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4" name="CasellaDiTesto 2293">
          <a:extLst>
            <a:ext uri="{FF2B5EF4-FFF2-40B4-BE49-F238E27FC236}">
              <a16:creationId xmlns:a16="http://schemas.microsoft.com/office/drawing/2014/main" id="{785A6F30-67B1-4673-AE84-041374DA39EC}"/>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5" name="CasellaDiTesto 2294">
          <a:extLst>
            <a:ext uri="{FF2B5EF4-FFF2-40B4-BE49-F238E27FC236}">
              <a16:creationId xmlns:a16="http://schemas.microsoft.com/office/drawing/2014/main" id="{660EAE0D-408E-46D5-BB62-1168992C572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6" name="CasellaDiTesto 2295">
          <a:extLst>
            <a:ext uri="{FF2B5EF4-FFF2-40B4-BE49-F238E27FC236}">
              <a16:creationId xmlns:a16="http://schemas.microsoft.com/office/drawing/2014/main" id="{02A2D80E-4987-485F-B372-6E84A3D8BF86}"/>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7" name="CasellaDiTesto 2296">
          <a:extLst>
            <a:ext uri="{FF2B5EF4-FFF2-40B4-BE49-F238E27FC236}">
              <a16:creationId xmlns:a16="http://schemas.microsoft.com/office/drawing/2014/main" id="{9090BE63-13FF-4444-BD15-FB1B4EAE4BD1}"/>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8" name="CasellaDiTesto 2297">
          <a:extLst>
            <a:ext uri="{FF2B5EF4-FFF2-40B4-BE49-F238E27FC236}">
              <a16:creationId xmlns:a16="http://schemas.microsoft.com/office/drawing/2014/main" id="{AD66A479-2D30-44E4-BBA4-F2D2BE51F20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9" name="CasellaDiTesto 2298">
          <a:extLst>
            <a:ext uri="{FF2B5EF4-FFF2-40B4-BE49-F238E27FC236}">
              <a16:creationId xmlns:a16="http://schemas.microsoft.com/office/drawing/2014/main" id="{F5C45BBA-FEC2-438C-814F-5DD38D45E894}"/>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0" name="CasellaDiTesto 2299">
          <a:extLst>
            <a:ext uri="{FF2B5EF4-FFF2-40B4-BE49-F238E27FC236}">
              <a16:creationId xmlns:a16="http://schemas.microsoft.com/office/drawing/2014/main" id="{B3BA7149-CC16-42E8-A530-F50B746F545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1" name="CasellaDiTesto 2300">
          <a:extLst>
            <a:ext uri="{FF2B5EF4-FFF2-40B4-BE49-F238E27FC236}">
              <a16:creationId xmlns:a16="http://schemas.microsoft.com/office/drawing/2014/main" id="{30C3CA40-9391-49CA-8F8D-CE6D9891380C}"/>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2" name="CasellaDiTesto 2301">
          <a:extLst>
            <a:ext uri="{FF2B5EF4-FFF2-40B4-BE49-F238E27FC236}">
              <a16:creationId xmlns:a16="http://schemas.microsoft.com/office/drawing/2014/main" id="{8AE81C00-4A14-482A-80D0-13557B6B7481}"/>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3" name="CasellaDiTesto 2302">
          <a:extLst>
            <a:ext uri="{FF2B5EF4-FFF2-40B4-BE49-F238E27FC236}">
              <a16:creationId xmlns:a16="http://schemas.microsoft.com/office/drawing/2014/main" id="{3536F3C2-A569-4F12-A368-56D9EB408601}"/>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4" name="CasellaDiTesto 2303">
          <a:extLst>
            <a:ext uri="{FF2B5EF4-FFF2-40B4-BE49-F238E27FC236}">
              <a16:creationId xmlns:a16="http://schemas.microsoft.com/office/drawing/2014/main" id="{736B308B-82E1-4018-AEF4-6B9D77D7B1D3}"/>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5" name="CasellaDiTesto 2304">
          <a:extLst>
            <a:ext uri="{FF2B5EF4-FFF2-40B4-BE49-F238E27FC236}">
              <a16:creationId xmlns:a16="http://schemas.microsoft.com/office/drawing/2014/main" id="{B92F1111-A391-4118-A9A9-0CBA6D9DCA4B}"/>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6" name="CasellaDiTesto 2305">
          <a:extLst>
            <a:ext uri="{FF2B5EF4-FFF2-40B4-BE49-F238E27FC236}">
              <a16:creationId xmlns:a16="http://schemas.microsoft.com/office/drawing/2014/main" id="{9D710A19-C743-4FB1-BB8E-A751D4EF8F63}"/>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7" name="CasellaDiTesto 2306">
          <a:extLst>
            <a:ext uri="{FF2B5EF4-FFF2-40B4-BE49-F238E27FC236}">
              <a16:creationId xmlns:a16="http://schemas.microsoft.com/office/drawing/2014/main" id="{F8426D10-F2DE-4B27-A396-29B5CE8B3D91}"/>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8" name="CasellaDiTesto 2307">
          <a:extLst>
            <a:ext uri="{FF2B5EF4-FFF2-40B4-BE49-F238E27FC236}">
              <a16:creationId xmlns:a16="http://schemas.microsoft.com/office/drawing/2014/main" id="{1229AD33-20B4-4354-A3AE-9CD36246170F}"/>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9" name="CasellaDiTesto 2308">
          <a:extLst>
            <a:ext uri="{FF2B5EF4-FFF2-40B4-BE49-F238E27FC236}">
              <a16:creationId xmlns:a16="http://schemas.microsoft.com/office/drawing/2014/main" id="{DC35C191-2A9D-47D3-965C-2CBD7B9B72DB}"/>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0" name="CasellaDiTesto 2309">
          <a:extLst>
            <a:ext uri="{FF2B5EF4-FFF2-40B4-BE49-F238E27FC236}">
              <a16:creationId xmlns:a16="http://schemas.microsoft.com/office/drawing/2014/main" id="{0A402299-E747-42DE-84A1-BBF3A419629F}"/>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1" name="CasellaDiTesto 2310">
          <a:extLst>
            <a:ext uri="{FF2B5EF4-FFF2-40B4-BE49-F238E27FC236}">
              <a16:creationId xmlns:a16="http://schemas.microsoft.com/office/drawing/2014/main" id="{E70BBE99-3F94-4C72-A72F-A95CFD352DFD}"/>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2" name="CasellaDiTesto 2311">
          <a:extLst>
            <a:ext uri="{FF2B5EF4-FFF2-40B4-BE49-F238E27FC236}">
              <a16:creationId xmlns:a16="http://schemas.microsoft.com/office/drawing/2014/main" id="{30A6D1C9-99B1-461C-A851-0BE051A47147}"/>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3" name="CasellaDiTesto 2312">
          <a:extLst>
            <a:ext uri="{FF2B5EF4-FFF2-40B4-BE49-F238E27FC236}">
              <a16:creationId xmlns:a16="http://schemas.microsoft.com/office/drawing/2014/main" id="{34509727-621C-4E28-B4F0-7AA61B5E3929}"/>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4" name="CasellaDiTesto 2313">
          <a:extLst>
            <a:ext uri="{FF2B5EF4-FFF2-40B4-BE49-F238E27FC236}">
              <a16:creationId xmlns:a16="http://schemas.microsoft.com/office/drawing/2014/main" id="{39AE3F5A-E383-4539-B4D4-2FD145CB6C62}"/>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5" name="CasellaDiTesto 2314">
          <a:extLst>
            <a:ext uri="{FF2B5EF4-FFF2-40B4-BE49-F238E27FC236}">
              <a16:creationId xmlns:a16="http://schemas.microsoft.com/office/drawing/2014/main" id="{5CA7E6A9-6A67-4C1D-85EA-1B64B90C36D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6" name="CasellaDiTesto 2315">
          <a:extLst>
            <a:ext uri="{FF2B5EF4-FFF2-40B4-BE49-F238E27FC236}">
              <a16:creationId xmlns:a16="http://schemas.microsoft.com/office/drawing/2014/main" id="{5438FDDA-A8F5-43F2-BC32-3C53289F5FAF}"/>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7" name="CasellaDiTesto 2316">
          <a:extLst>
            <a:ext uri="{FF2B5EF4-FFF2-40B4-BE49-F238E27FC236}">
              <a16:creationId xmlns:a16="http://schemas.microsoft.com/office/drawing/2014/main" id="{E8E6CF32-5C96-45E0-874C-ADCE8EAC4FD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18" name="CasellaDiTesto 2317">
          <a:extLst>
            <a:ext uri="{FF2B5EF4-FFF2-40B4-BE49-F238E27FC236}">
              <a16:creationId xmlns:a16="http://schemas.microsoft.com/office/drawing/2014/main" id="{E3A0D3AA-143F-427F-9D31-84452C058FC6}"/>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19" name="CasellaDiTesto 2318">
          <a:extLst>
            <a:ext uri="{FF2B5EF4-FFF2-40B4-BE49-F238E27FC236}">
              <a16:creationId xmlns:a16="http://schemas.microsoft.com/office/drawing/2014/main" id="{32A48A1C-1B9C-4DDD-945F-CF00ACD05D86}"/>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0" name="CasellaDiTesto 2319">
          <a:extLst>
            <a:ext uri="{FF2B5EF4-FFF2-40B4-BE49-F238E27FC236}">
              <a16:creationId xmlns:a16="http://schemas.microsoft.com/office/drawing/2014/main" id="{5EEFFE8C-FF1D-4A8C-81BC-B3E636A7944E}"/>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1" name="CasellaDiTesto 2320">
          <a:extLst>
            <a:ext uri="{FF2B5EF4-FFF2-40B4-BE49-F238E27FC236}">
              <a16:creationId xmlns:a16="http://schemas.microsoft.com/office/drawing/2014/main" id="{E93BF48F-8DA0-46AF-8DB3-3E7B66FA61C9}"/>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2" name="CasellaDiTesto 2321">
          <a:extLst>
            <a:ext uri="{FF2B5EF4-FFF2-40B4-BE49-F238E27FC236}">
              <a16:creationId xmlns:a16="http://schemas.microsoft.com/office/drawing/2014/main" id="{9609632B-EDDB-4477-A916-7799B73C235B}"/>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3" name="CasellaDiTesto 2322">
          <a:extLst>
            <a:ext uri="{FF2B5EF4-FFF2-40B4-BE49-F238E27FC236}">
              <a16:creationId xmlns:a16="http://schemas.microsoft.com/office/drawing/2014/main" id="{E4068DDB-6EC6-48AE-9D56-EA3AFA69519E}"/>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4" name="CasellaDiTesto 2323">
          <a:extLst>
            <a:ext uri="{FF2B5EF4-FFF2-40B4-BE49-F238E27FC236}">
              <a16:creationId xmlns:a16="http://schemas.microsoft.com/office/drawing/2014/main" id="{EC6C9A5D-AD9D-4888-A762-F6FCC2298F02}"/>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5" name="CasellaDiTesto 2324">
          <a:extLst>
            <a:ext uri="{FF2B5EF4-FFF2-40B4-BE49-F238E27FC236}">
              <a16:creationId xmlns:a16="http://schemas.microsoft.com/office/drawing/2014/main" id="{205BDBD2-B1D7-47CC-8302-EEBF7431B8E3}"/>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6" name="CasellaDiTesto 2325">
          <a:extLst>
            <a:ext uri="{FF2B5EF4-FFF2-40B4-BE49-F238E27FC236}">
              <a16:creationId xmlns:a16="http://schemas.microsoft.com/office/drawing/2014/main" id="{71E4E2E4-5748-4D19-9D5E-27B8C583C84E}"/>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7" name="CasellaDiTesto 2326">
          <a:extLst>
            <a:ext uri="{FF2B5EF4-FFF2-40B4-BE49-F238E27FC236}">
              <a16:creationId xmlns:a16="http://schemas.microsoft.com/office/drawing/2014/main" id="{E84B0D1B-7446-451B-9B08-6AEC5500F3B8}"/>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8" name="CasellaDiTesto 2327">
          <a:extLst>
            <a:ext uri="{FF2B5EF4-FFF2-40B4-BE49-F238E27FC236}">
              <a16:creationId xmlns:a16="http://schemas.microsoft.com/office/drawing/2014/main" id="{049923BC-71D7-4F6F-BE7B-BA28B27A79C7}"/>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9" name="CasellaDiTesto 2328">
          <a:extLst>
            <a:ext uri="{FF2B5EF4-FFF2-40B4-BE49-F238E27FC236}">
              <a16:creationId xmlns:a16="http://schemas.microsoft.com/office/drawing/2014/main" id="{7AF317BA-174E-484E-98B8-4DB038FEE2B8}"/>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30" name="CasellaDiTesto 2329">
          <a:extLst>
            <a:ext uri="{FF2B5EF4-FFF2-40B4-BE49-F238E27FC236}">
              <a16:creationId xmlns:a16="http://schemas.microsoft.com/office/drawing/2014/main" id="{93CF6E50-1B3E-4F91-B7EA-23414A20E5FC}"/>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31" name="CasellaDiTesto 2330">
          <a:extLst>
            <a:ext uri="{FF2B5EF4-FFF2-40B4-BE49-F238E27FC236}">
              <a16:creationId xmlns:a16="http://schemas.microsoft.com/office/drawing/2014/main" id="{1F616063-B4FB-4DA0-87E5-88834F2247C0}"/>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32" name="CasellaDiTesto 2331">
          <a:extLst>
            <a:ext uri="{FF2B5EF4-FFF2-40B4-BE49-F238E27FC236}">
              <a16:creationId xmlns:a16="http://schemas.microsoft.com/office/drawing/2014/main" id="{82C185FA-3CF9-4BE8-BF73-80F07EEEED5E}"/>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33" name="CasellaDiTesto 2332">
          <a:extLst>
            <a:ext uri="{FF2B5EF4-FFF2-40B4-BE49-F238E27FC236}">
              <a16:creationId xmlns:a16="http://schemas.microsoft.com/office/drawing/2014/main" id="{D4CF986C-865D-45D3-870F-1A3E5BF2F7DC}"/>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34" name="CasellaDiTesto 2333">
          <a:extLst>
            <a:ext uri="{FF2B5EF4-FFF2-40B4-BE49-F238E27FC236}">
              <a16:creationId xmlns:a16="http://schemas.microsoft.com/office/drawing/2014/main" id="{A37E3CD6-BFFC-44C2-9A42-73E505DCA490}"/>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35" name="CasellaDiTesto 2334">
          <a:extLst>
            <a:ext uri="{FF2B5EF4-FFF2-40B4-BE49-F238E27FC236}">
              <a16:creationId xmlns:a16="http://schemas.microsoft.com/office/drawing/2014/main" id="{6BA2A6CC-40DE-4D94-A9DB-C4A15D7B9EEC}"/>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36" name="CasellaDiTesto 2335">
          <a:extLst>
            <a:ext uri="{FF2B5EF4-FFF2-40B4-BE49-F238E27FC236}">
              <a16:creationId xmlns:a16="http://schemas.microsoft.com/office/drawing/2014/main" id="{D6643023-F197-49D3-9A68-91B6D978EC78}"/>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37" name="CasellaDiTesto 2336">
          <a:extLst>
            <a:ext uri="{FF2B5EF4-FFF2-40B4-BE49-F238E27FC236}">
              <a16:creationId xmlns:a16="http://schemas.microsoft.com/office/drawing/2014/main" id="{13D1BA54-EBA8-4C03-8836-3B4C233720A0}"/>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38" name="CasellaDiTesto 2337">
          <a:extLst>
            <a:ext uri="{FF2B5EF4-FFF2-40B4-BE49-F238E27FC236}">
              <a16:creationId xmlns:a16="http://schemas.microsoft.com/office/drawing/2014/main" id="{D935DED0-78CE-4354-942E-DE19AC795BCB}"/>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39" name="CasellaDiTesto 2338">
          <a:extLst>
            <a:ext uri="{FF2B5EF4-FFF2-40B4-BE49-F238E27FC236}">
              <a16:creationId xmlns:a16="http://schemas.microsoft.com/office/drawing/2014/main" id="{20EF6F6C-DBCE-4084-BDE0-16F56460C0AF}"/>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40" name="CasellaDiTesto 2339">
          <a:extLst>
            <a:ext uri="{FF2B5EF4-FFF2-40B4-BE49-F238E27FC236}">
              <a16:creationId xmlns:a16="http://schemas.microsoft.com/office/drawing/2014/main" id="{0E24174A-4D10-452D-920D-68E7F3D056BB}"/>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41" name="CasellaDiTesto 2340">
          <a:extLst>
            <a:ext uri="{FF2B5EF4-FFF2-40B4-BE49-F238E27FC236}">
              <a16:creationId xmlns:a16="http://schemas.microsoft.com/office/drawing/2014/main" id="{D71D03EA-0301-45BF-BBC8-236C4BD96E66}"/>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42" name="CasellaDiTesto 2341">
          <a:extLst>
            <a:ext uri="{FF2B5EF4-FFF2-40B4-BE49-F238E27FC236}">
              <a16:creationId xmlns:a16="http://schemas.microsoft.com/office/drawing/2014/main" id="{1C47C052-523D-46F0-8951-3DB4EF77BEE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43" name="CasellaDiTesto 2342">
          <a:extLst>
            <a:ext uri="{FF2B5EF4-FFF2-40B4-BE49-F238E27FC236}">
              <a16:creationId xmlns:a16="http://schemas.microsoft.com/office/drawing/2014/main" id="{F0CFEC21-A0DB-444D-9160-6497A5B94F83}"/>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44" name="CasellaDiTesto 2343">
          <a:extLst>
            <a:ext uri="{FF2B5EF4-FFF2-40B4-BE49-F238E27FC236}">
              <a16:creationId xmlns:a16="http://schemas.microsoft.com/office/drawing/2014/main" id="{C359F19E-F18E-485D-8A0F-C0D011DDBF1D}"/>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45" name="CasellaDiTesto 2344">
          <a:extLst>
            <a:ext uri="{FF2B5EF4-FFF2-40B4-BE49-F238E27FC236}">
              <a16:creationId xmlns:a16="http://schemas.microsoft.com/office/drawing/2014/main" id="{49C0B84C-3325-4B7E-BCB2-02B221B987C4}"/>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46" name="CasellaDiTesto 2345">
          <a:extLst>
            <a:ext uri="{FF2B5EF4-FFF2-40B4-BE49-F238E27FC236}">
              <a16:creationId xmlns:a16="http://schemas.microsoft.com/office/drawing/2014/main" id="{61F22762-23DB-481E-A33F-2582C286856E}"/>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47" name="CasellaDiTesto 2346">
          <a:extLst>
            <a:ext uri="{FF2B5EF4-FFF2-40B4-BE49-F238E27FC236}">
              <a16:creationId xmlns:a16="http://schemas.microsoft.com/office/drawing/2014/main" id="{648B2A16-4C39-48E6-B699-B77BCD8CAD8F}"/>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48" name="CasellaDiTesto 2347">
          <a:extLst>
            <a:ext uri="{FF2B5EF4-FFF2-40B4-BE49-F238E27FC236}">
              <a16:creationId xmlns:a16="http://schemas.microsoft.com/office/drawing/2014/main" id="{ACE33898-9FE4-4BAF-B716-F8FB856A03C2}"/>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49" name="CasellaDiTesto 2348">
          <a:extLst>
            <a:ext uri="{FF2B5EF4-FFF2-40B4-BE49-F238E27FC236}">
              <a16:creationId xmlns:a16="http://schemas.microsoft.com/office/drawing/2014/main" id="{DB9B6749-C988-436A-9307-34EAE3F91181}"/>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50" name="CasellaDiTesto 2349">
          <a:extLst>
            <a:ext uri="{FF2B5EF4-FFF2-40B4-BE49-F238E27FC236}">
              <a16:creationId xmlns:a16="http://schemas.microsoft.com/office/drawing/2014/main" id="{B93B40CA-B93F-4829-9939-139BCBFBAF73}"/>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51" name="CasellaDiTesto 2350">
          <a:extLst>
            <a:ext uri="{FF2B5EF4-FFF2-40B4-BE49-F238E27FC236}">
              <a16:creationId xmlns:a16="http://schemas.microsoft.com/office/drawing/2014/main" id="{3900F4B5-D90D-48C9-B418-C80B04A79A8F}"/>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52" name="CasellaDiTesto 2351">
          <a:extLst>
            <a:ext uri="{FF2B5EF4-FFF2-40B4-BE49-F238E27FC236}">
              <a16:creationId xmlns:a16="http://schemas.microsoft.com/office/drawing/2014/main" id="{DD7FD2AC-9B93-42DE-B114-F6F83C629980}"/>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53" name="CasellaDiTesto 2352">
          <a:extLst>
            <a:ext uri="{FF2B5EF4-FFF2-40B4-BE49-F238E27FC236}">
              <a16:creationId xmlns:a16="http://schemas.microsoft.com/office/drawing/2014/main" id="{40AA02A6-10B4-4AA9-AA80-E5384D7FDB3D}"/>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54" name="CasellaDiTesto 2353">
          <a:extLst>
            <a:ext uri="{FF2B5EF4-FFF2-40B4-BE49-F238E27FC236}">
              <a16:creationId xmlns:a16="http://schemas.microsoft.com/office/drawing/2014/main" id="{421C2971-C1D5-42E1-B7DA-971DA9547DE8}"/>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55" name="CasellaDiTesto 2354">
          <a:extLst>
            <a:ext uri="{FF2B5EF4-FFF2-40B4-BE49-F238E27FC236}">
              <a16:creationId xmlns:a16="http://schemas.microsoft.com/office/drawing/2014/main" id="{E6D86684-45D1-432E-B3ED-A07ACA850368}"/>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56" name="CasellaDiTesto 2355">
          <a:extLst>
            <a:ext uri="{FF2B5EF4-FFF2-40B4-BE49-F238E27FC236}">
              <a16:creationId xmlns:a16="http://schemas.microsoft.com/office/drawing/2014/main" id="{289D994D-B850-4C16-A992-205D9245F27B}"/>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57" name="CasellaDiTesto 2356">
          <a:extLst>
            <a:ext uri="{FF2B5EF4-FFF2-40B4-BE49-F238E27FC236}">
              <a16:creationId xmlns:a16="http://schemas.microsoft.com/office/drawing/2014/main" id="{E8F3C987-5293-45FF-A54D-B9A56DFD84E3}"/>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58" name="CasellaDiTesto 2357">
          <a:extLst>
            <a:ext uri="{FF2B5EF4-FFF2-40B4-BE49-F238E27FC236}">
              <a16:creationId xmlns:a16="http://schemas.microsoft.com/office/drawing/2014/main" id="{DD8017E2-876B-44D2-901C-01432088F577}"/>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59" name="CasellaDiTesto 2358">
          <a:extLst>
            <a:ext uri="{FF2B5EF4-FFF2-40B4-BE49-F238E27FC236}">
              <a16:creationId xmlns:a16="http://schemas.microsoft.com/office/drawing/2014/main" id="{C0430F8B-B228-4947-AEA9-0D0FF4FC4B12}"/>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60" name="CasellaDiTesto 2359">
          <a:extLst>
            <a:ext uri="{FF2B5EF4-FFF2-40B4-BE49-F238E27FC236}">
              <a16:creationId xmlns:a16="http://schemas.microsoft.com/office/drawing/2014/main" id="{18790F7D-FA09-41F7-B93B-FA666DF56259}"/>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61" name="CasellaDiTesto 2360">
          <a:extLst>
            <a:ext uri="{FF2B5EF4-FFF2-40B4-BE49-F238E27FC236}">
              <a16:creationId xmlns:a16="http://schemas.microsoft.com/office/drawing/2014/main" id="{2895F277-7115-4016-BB7F-B376F5A49F49}"/>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62" name="CasellaDiTesto 2361">
          <a:extLst>
            <a:ext uri="{FF2B5EF4-FFF2-40B4-BE49-F238E27FC236}">
              <a16:creationId xmlns:a16="http://schemas.microsoft.com/office/drawing/2014/main" id="{6B76962D-F60F-4CEA-81A0-77359FA6224E}"/>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63" name="CasellaDiTesto 2362">
          <a:extLst>
            <a:ext uri="{FF2B5EF4-FFF2-40B4-BE49-F238E27FC236}">
              <a16:creationId xmlns:a16="http://schemas.microsoft.com/office/drawing/2014/main" id="{1A395903-2983-4041-B71E-5CAD2F2742C5}"/>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64" name="CasellaDiTesto 2363">
          <a:extLst>
            <a:ext uri="{FF2B5EF4-FFF2-40B4-BE49-F238E27FC236}">
              <a16:creationId xmlns:a16="http://schemas.microsoft.com/office/drawing/2014/main" id="{CA47FCD8-9FD9-4CFA-A55F-3F858555E41E}"/>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65" name="CasellaDiTesto 2364">
          <a:extLst>
            <a:ext uri="{FF2B5EF4-FFF2-40B4-BE49-F238E27FC236}">
              <a16:creationId xmlns:a16="http://schemas.microsoft.com/office/drawing/2014/main" id="{D2478B84-0555-4E08-BAD0-FE4169085749}"/>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66" name="CasellaDiTesto 2365">
          <a:extLst>
            <a:ext uri="{FF2B5EF4-FFF2-40B4-BE49-F238E27FC236}">
              <a16:creationId xmlns:a16="http://schemas.microsoft.com/office/drawing/2014/main" id="{6161A191-8AD6-473A-B94A-CC094F016C63}"/>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67" name="CasellaDiTesto 2366">
          <a:extLst>
            <a:ext uri="{FF2B5EF4-FFF2-40B4-BE49-F238E27FC236}">
              <a16:creationId xmlns:a16="http://schemas.microsoft.com/office/drawing/2014/main" id="{0374A0D9-8670-4777-9FAA-2CC366F13873}"/>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68" name="CasellaDiTesto 2367">
          <a:extLst>
            <a:ext uri="{FF2B5EF4-FFF2-40B4-BE49-F238E27FC236}">
              <a16:creationId xmlns:a16="http://schemas.microsoft.com/office/drawing/2014/main" id="{C6F31C2B-0CF3-4EF4-8273-19A828E960D8}"/>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69" name="CasellaDiTesto 2368">
          <a:extLst>
            <a:ext uri="{FF2B5EF4-FFF2-40B4-BE49-F238E27FC236}">
              <a16:creationId xmlns:a16="http://schemas.microsoft.com/office/drawing/2014/main" id="{12DA23ED-684C-4D93-A60C-2D56B5B635E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70" name="CasellaDiTesto 2369">
          <a:extLst>
            <a:ext uri="{FF2B5EF4-FFF2-40B4-BE49-F238E27FC236}">
              <a16:creationId xmlns:a16="http://schemas.microsoft.com/office/drawing/2014/main" id="{CD35F1CC-E4A1-426A-BDD0-8E66805A74BF}"/>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71" name="CasellaDiTesto 2370">
          <a:extLst>
            <a:ext uri="{FF2B5EF4-FFF2-40B4-BE49-F238E27FC236}">
              <a16:creationId xmlns:a16="http://schemas.microsoft.com/office/drawing/2014/main" id="{7EBAC40F-E056-4852-8C5C-5E7C058167B2}"/>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72" name="CasellaDiTesto 2371">
          <a:extLst>
            <a:ext uri="{FF2B5EF4-FFF2-40B4-BE49-F238E27FC236}">
              <a16:creationId xmlns:a16="http://schemas.microsoft.com/office/drawing/2014/main" id="{9A4EE921-606B-4D7F-8E12-FAA6E01A8AF7}"/>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73" name="CasellaDiTesto 2372">
          <a:extLst>
            <a:ext uri="{FF2B5EF4-FFF2-40B4-BE49-F238E27FC236}">
              <a16:creationId xmlns:a16="http://schemas.microsoft.com/office/drawing/2014/main" id="{E4BD89D3-C863-436C-A4FF-049C5521E700}"/>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74" name="CasellaDiTesto 2373">
          <a:extLst>
            <a:ext uri="{FF2B5EF4-FFF2-40B4-BE49-F238E27FC236}">
              <a16:creationId xmlns:a16="http://schemas.microsoft.com/office/drawing/2014/main" id="{C9B2DC6C-C6D1-4E9D-962A-ED46C9A9DA1B}"/>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75" name="CasellaDiTesto 2374">
          <a:extLst>
            <a:ext uri="{FF2B5EF4-FFF2-40B4-BE49-F238E27FC236}">
              <a16:creationId xmlns:a16="http://schemas.microsoft.com/office/drawing/2014/main" id="{ACAD29E5-BAE9-4F1B-A99A-12345957786D}"/>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76" name="CasellaDiTesto 2375">
          <a:extLst>
            <a:ext uri="{FF2B5EF4-FFF2-40B4-BE49-F238E27FC236}">
              <a16:creationId xmlns:a16="http://schemas.microsoft.com/office/drawing/2014/main" id="{E164D4D2-6E02-4109-893B-87AD6B00825E}"/>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77" name="CasellaDiTesto 2376">
          <a:extLst>
            <a:ext uri="{FF2B5EF4-FFF2-40B4-BE49-F238E27FC236}">
              <a16:creationId xmlns:a16="http://schemas.microsoft.com/office/drawing/2014/main" id="{54129F00-BBD4-4469-9166-9247E71DFE54}"/>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78" name="CasellaDiTesto 2377">
          <a:extLst>
            <a:ext uri="{FF2B5EF4-FFF2-40B4-BE49-F238E27FC236}">
              <a16:creationId xmlns:a16="http://schemas.microsoft.com/office/drawing/2014/main" id="{D004A7D9-DD28-42D5-BEB6-AEAB4568A873}"/>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79" name="CasellaDiTesto 2378">
          <a:extLst>
            <a:ext uri="{FF2B5EF4-FFF2-40B4-BE49-F238E27FC236}">
              <a16:creationId xmlns:a16="http://schemas.microsoft.com/office/drawing/2014/main" id="{17B3FBF9-B2F3-4526-BDEC-19F322312EB0}"/>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80" name="CasellaDiTesto 2379">
          <a:extLst>
            <a:ext uri="{FF2B5EF4-FFF2-40B4-BE49-F238E27FC236}">
              <a16:creationId xmlns:a16="http://schemas.microsoft.com/office/drawing/2014/main" id="{482AF8A7-3198-463E-9FDC-117914E447B2}"/>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81" name="CasellaDiTesto 2380">
          <a:extLst>
            <a:ext uri="{FF2B5EF4-FFF2-40B4-BE49-F238E27FC236}">
              <a16:creationId xmlns:a16="http://schemas.microsoft.com/office/drawing/2014/main" id="{8F814C21-6317-4B88-AD35-E9435B249501}"/>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82" name="CasellaDiTesto 2381">
          <a:extLst>
            <a:ext uri="{FF2B5EF4-FFF2-40B4-BE49-F238E27FC236}">
              <a16:creationId xmlns:a16="http://schemas.microsoft.com/office/drawing/2014/main" id="{9AA62FF2-5679-418D-9D8B-23B62F573F75}"/>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83" name="CasellaDiTesto 2382">
          <a:extLst>
            <a:ext uri="{FF2B5EF4-FFF2-40B4-BE49-F238E27FC236}">
              <a16:creationId xmlns:a16="http://schemas.microsoft.com/office/drawing/2014/main" id="{BC03F940-CCF0-4B67-BDB3-37950F7AEA5F}"/>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84" name="CasellaDiTesto 2383">
          <a:extLst>
            <a:ext uri="{FF2B5EF4-FFF2-40B4-BE49-F238E27FC236}">
              <a16:creationId xmlns:a16="http://schemas.microsoft.com/office/drawing/2014/main" id="{623E027E-6386-475A-801F-8D1ECA192E7D}"/>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85" name="CasellaDiTesto 2384">
          <a:extLst>
            <a:ext uri="{FF2B5EF4-FFF2-40B4-BE49-F238E27FC236}">
              <a16:creationId xmlns:a16="http://schemas.microsoft.com/office/drawing/2014/main" id="{EA08D30B-3B94-445C-B5F9-283352E39583}"/>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86" name="CasellaDiTesto 2385">
          <a:extLst>
            <a:ext uri="{FF2B5EF4-FFF2-40B4-BE49-F238E27FC236}">
              <a16:creationId xmlns:a16="http://schemas.microsoft.com/office/drawing/2014/main" id="{15A3E5F7-B07B-43DC-B345-19C239A85573}"/>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87" name="CasellaDiTesto 2386">
          <a:extLst>
            <a:ext uri="{FF2B5EF4-FFF2-40B4-BE49-F238E27FC236}">
              <a16:creationId xmlns:a16="http://schemas.microsoft.com/office/drawing/2014/main" id="{9AF0C045-0D4C-42D3-9C70-F39902B215C2}"/>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88" name="CasellaDiTesto 2387">
          <a:extLst>
            <a:ext uri="{FF2B5EF4-FFF2-40B4-BE49-F238E27FC236}">
              <a16:creationId xmlns:a16="http://schemas.microsoft.com/office/drawing/2014/main" id="{501C37A3-5674-46E0-8409-32934A8F53A7}"/>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89" name="CasellaDiTesto 2388">
          <a:extLst>
            <a:ext uri="{FF2B5EF4-FFF2-40B4-BE49-F238E27FC236}">
              <a16:creationId xmlns:a16="http://schemas.microsoft.com/office/drawing/2014/main" id="{F1B0181A-189E-49A5-864F-1B2FB0809E98}"/>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90" name="CasellaDiTesto 2389">
          <a:extLst>
            <a:ext uri="{FF2B5EF4-FFF2-40B4-BE49-F238E27FC236}">
              <a16:creationId xmlns:a16="http://schemas.microsoft.com/office/drawing/2014/main" id="{9D86AF29-2A0B-4BE3-A736-DBFB5334F570}"/>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91" name="CasellaDiTesto 2390">
          <a:extLst>
            <a:ext uri="{FF2B5EF4-FFF2-40B4-BE49-F238E27FC236}">
              <a16:creationId xmlns:a16="http://schemas.microsoft.com/office/drawing/2014/main" id="{2382F2DC-F509-4106-B4F6-ECDB83CB7FD2}"/>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92" name="CasellaDiTesto 2391">
          <a:extLst>
            <a:ext uri="{FF2B5EF4-FFF2-40B4-BE49-F238E27FC236}">
              <a16:creationId xmlns:a16="http://schemas.microsoft.com/office/drawing/2014/main" id="{201CA66A-AAED-496B-AD1F-31CD81DACCC7}"/>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93" name="CasellaDiTesto 2392">
          <a:extLst>
            <a:ext uri="{FF2B5EF4-FFF2-40B4-BE49-F238E27FC236}">
              <a16:creationId xmlns:a16="http://schemas.microsoft.com/office/drawing/2014/main" id="{F076371E-A8D3-4009-9EC8-354744E38EB5}"/>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94" name="CasellaDiTesto 2393">
          <a:extLst>
            <a:ext uri="{FF2B5EF4-FFF2-40B4-BE49-F238E27FC236}">
              <a16:creationId xmlns:a16="http://schemas.microsoft.com/office/drawing/2014/main" id="{FE9DF0E3-CD3A-497F-8E42-B7B9B98767E3}"/>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95" name="CasellaDiTesto 2394">
          <a:extLst>
            <a:ext uri="{FF2B5EF4-FFF2-40B4-BE49-F238E27FC236}">
              <a16:creationId xmlns:a16="http://schemas.microsoft.com/office/drawing/2014/main" id="{CE10A714-8AD8-46CC-80E7-53475E7E507A}"/>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96" name="CasellaDiTesto 2395">
          <a:extLst>
            <a:ext uri="{FF2B5EF4-FFF2-40B4-BE49-F238E27FC236}">
              <a16:creationId xmlns:a16="http://schemas.microsoft.com/office/drawing/2014/main" id="{905C1482-E8A0-4C09-AF4C-E7C579B78795}"/>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97" name="CasellaDiTesto 2396">
          <a:extLst>
            <a:ext uri="{FF2B5EF4-FFF2-40B4-BE49-F238E27FC236}">
              <a16:creationId xmlns:a16="http://schemas.microsoft.com/office/drawing/2014/main" id="{CC955F86-FB7E-474A-89DC-A840907D4D85}"/>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98" name="CasellaDiTesto 2397">
          <a:extLst>
            <a:ext uri="{FF2B5EF4-FFF2-40B4-BE49-F238E27FC236}">
              <a16:creationId xmlns:a16="http://schemas.microsoft.com/office/drawing/2014/main" id="{668E0814-DCDA-4FB2-995D-DF92E20BE99C}"/>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99" name="CasellaDiTesto 2398">
          <a:extLst>
            <a:ext uri="{FF2B5EF4-FFF2-40B4-BE49-F238E27FC236}">
              <a16:creationId xmlns:a16="http://schemas.microsoft.com/office/drawing/2014/main" id="{E7802B4D-5A2F-4EFE-B42A-2F9812F741BA}"/>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400" name="CasellaDiTesto 2399">
          <a:extLst>
            <a:ext uri="{FF2B5EF4-FFF2-40B4-BE49-F238E27FC236}">
              <a16:creationId xmlns:a16="http://schemas.microsoft.com/office/drawing/2014/main" id="{F4F544BD-1B47-4CF6-A842-79C4E9E2CE2E}"/>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401" name="CasellaDiTesto 2400">
          <a:extLst>
            <a:ext uri="{FF2B5EF4-FFF2-40B4-BE49-F238E27FC236}">
              <a16:creationId xmlns:a16="http://schemas.microsoft.com/office/drawing/2014/main" id="{739E2B2E-4C2F-4B98-ABBC-67BE77871E17}"/>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402" name="CasellaDiTesto 2401">
          <a:extLst>
            <a:ext uri="{FF2B5EF4-FFF2-40B4-BE49-F238E27FC236}">
              <a16:creationId xmlns:a16="http://schemas.microsoft.com/office/drawing/2014/main" id="{5C39365E-3A17-4B4F-B93C-1E0776B067CA}"/>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403" name="CasellaDiTesto 2402">
          <a:extLst>
            <a:ext uri="{FF2B5EF4-FFF2-40B4-BE49-F238E27FC236}">
              <a16:creationId xmlns:a16="http://schemas.microsoft.com/office/drawing/2014/main" id="{98E89B88-7A10-4BB9-98D6-02DA4F997317}"/>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404" name="CasellaDiTesto 2403">
          <a:extLst>
            <a:ext uri="{FF2B5EF4-FFF2-40B4-BE49-F238E27FC236}">
              <a16:creationId xmlns:a16="http://schemas.microsoft.com/office/drawing/2014/main" id="{F6E447FD-28EC-4F30-838B-85BBA30784DF}"/>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405" name="CasellaDiTesto 2404">
          <a:extLst>
            <a:ext uri="{FF2B5EF4-FFF2-40B4-BE49-F238E27FC236}">
              <a16:creationId xmlns:a16="http://schemas.microsoft.com/office/drawing/2014/main" id="{3AB84F35-0A2D-43E3-9BF5-4D171B7EBE45}"/>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406" name="CasellaDiTesto 2405">
          <a:extLst>
            <a:ext uri="{FF2B5EF4-FFF2-40B4-BE49-F238E27FC236}">
              <a16:creationId xmlns:a16="http://schemas.microsoft.com/office/drawing/2014/main" id="{FB4E3713-0703-47CE-9822-D1F86194B280}"/>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407" name="CasellaDiTesto 2406">
          <a:extLst>
            <a:ext uri="{FF2B5EF4-FFF2-40B4-BE49-F238E27FC236}">
              <a16:creationId xmlns:a16="http://schemas.microsoft.com/office/drawing/2014/main" id="{BA694546-589E-4F56-8009-7FF70D1904CB}"/>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3943350</xdr:colOff>
      <xdr:row>5</xdr:row>
      <xdr:rowOff>0</xdr:rowOff>
    </xdr:from>
    <xdr:ext cx="65" cy="172227"/>
    <xdr:sp macro="" textlink="">
      <xdr:nvSpPr>
        <xdr:cNvPr id="2" name="CasellaDiTesto 1">
          <a:extLst>
            <a:ext uri="{FF2B5EF4-FFF2-40B4-BE49-F238E27FC236}">
              <a16:creationId xmlns:a16="http://schemas.microsoft.com/office/drawing/2014/main" id="{F906D062-8AC5-41F1-85C5-7EEB29B8D598}"/>
            </a:ext>
          </a:extLst>
        </xdr:cNvPr>
        <xdr:cNvSpPr txBox="1"/>
      </xdr:nvSpPr>
      <xdr:spPr>
        <a:xfrm>
          <a:off x="7296150" y="6215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3" name="CasellaDiTesto 2">
          <a:extLst>
            <a:ext uri="{FF2B5EF4-FFF2-40B4-BE49-F238E27FC236}">
              <a16:creationId xmlns:a16="http://schemas.microsoft.com/office/drawing/2014/main" id="{7F50E3EA-694A-468A-AA4A-981643696ABA}"/>
            </a:ext>
          </a:extLst>
        </xdr:cNvPr>
        <xdr:cNvSpPr txBox="1"/>
      </xdr:nvSpPr>
      <xdr:spPr>
        <a:xfrm>
          <a:off x="7296150" y="7100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4" name="CasellaDiTesto 3">
          <a:extLst>
            <a:ext uri="{FF2B5EF4-FFF2-40B4-BE49-F238E27FC236}">
              <a16:creationId xmlns:a16="http://schemas.microsoft.com/office/drawing/2014/main" id="{2C7AB32E-DFD9-4C18-B884-FE47DEB832DA}"/>
            </a:ext>
          </a:extLst>
        </xdr:cNvPr>
        <xdr:cNvSpPr txBox="1"/>
      </xdr:nvSpPr>
      <xdr:spPr>
        <a:xfrm>
          <a:off x="7296150" y="7986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5" name="CasellaDiTesto 4">
          <a:extLst>
            <a:ext uri="{FF2B5EF4-FFF2-40B4-BE49-F238E27FC236}">
              <a16:creationId xmlns:a16="http://schemas.microsoft.com/office/drawing/2014/main" id="{D92DC25D-9AFD-467F-8AB6-47D311B2F5E1}"/>
            </a:ext>
          </a:extLst>
        </xdr:cNvPr>
        <xdr:cNvSpPr txBox="1"/>
      </xdr:nvSpPr>
      <xdr:spPr>
        <a:xfrm>
          <a:off x="7296150" y="8872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xdr:from>
      <xdr:col>0</xdr:col>
      <xdr:colOff>133350</xdr:colOff>
      <xdr:row>0</xdr:row>
      <xdr:rowOff>57150</xdr:rowOff>
    </xdr:from>
    <xdr:to>
      <xdr:col>1</xdr:col>
      <xdr:colOff>1028700</xdr:colOff>
      <xdr:row>3</xdr:row>
      <xdr:rowOff>126113</xdr:rowOff>
    </xdr:to>
    <xdr:pic>
      <xdr:nvPicPr>
        <xdr:cNvPr id="6" name="Immagine 5" descr="M4_Logo">
          <a:extLst>
            <a:ext uri="{FF2B5EF4-FFF2-40B4-BE49-F238E27FC236}">
              <a16:creationId xmlns:a16="http://schemas.microsoft.com/office/drawing/2014/main" id="{DCC42F12-FC20-48F6-A105-F1F69BF8D5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57150"/>
          <a:ext cx="1038225" cy="640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3943350</xdr:colOff>
      <xdr:row>9</xdr:row>
      <xdr:rowOff>0</xdr:rowOff>
    </xdr:from>
    <xdr:ext cx="65" cy="172227"/>
    <xdr:sp macro="" textlink="">
      <xdr:nvSpPr>
        <xdr:cNvPr id="7" name="CasellaDiTesto 6">
          <a:extLst>
            <a:ext uri="{FF2B5EF4-FFF2-40B4-BE49-F238E27FC236}">
              <a16:creationId xmlns:a16="http://schemas.microsoft.com/office/drawing/2014/main" id="{F048719C-A3C8-4D64-A73A-4533EEC989C0}"/>
            </a:ext>
          </a:extLst>
        </xdr:cNvPr>
        <xdr:cNvSpPr txBox="1"/>
      </xdr:nvSpPr>
      <xdr:spPr>
        <a:xfrm>
          <a:off x="7444628" y="1781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0</xdr:rowOff>
    </xdr:from>
    <xdr:ext cx="65" cy="172227"/>
    <xdr:sp macro="" textlink="">
      <xdr:nvSpPr>
        <xdr:cNvPr id="8" name="CasellaDiTesto 7">
          <a:extLst>
            <a:ext uri="{FF2B5EF4-FFF2-40B4-BE49-F238E27FC236}">
              <a16:creationId xmlns:a16="http://schemas.microsoft.com/office/drawing/2014/main" id="{85D243EA-0AAF-48D9-9C00-ABF176684850}"/>
            </a:ext>
          </a:extLst>
        </xdr:cNvPr>
        <xdr:cNvSpPr txBox="1"/>
      </xdr:nvSpPr>
      <xdr:spPr>
        <a:xfrm>
          <a:off x="7444628" y="1781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0</xdr:rowOff>
    </xdr:from>
    <xdr:ext cx="65" cy="172227"/>
    <xdr:sp macro="" textlink="">
      <xdr:nvSpPr>
        <xdr:cNvPr id="9" name="CasellaDiTesto 8">
          <a:extLst>
            <a:ext uri="{FF2B5EF4-FFF2-40B4-BE49-F238E27FC236}">
              <a16:creationId xmlns:a16="http://schemas.microsoft.com/office/drawing/2014/main" id="{B773551C-9591-4855-B57B-FCB73AA17386}"/>
            </a:ext>
          </a:extLst>
        </xdr:cNvPr>
        <xdr:cNvSpPr txBox="1"/>
      </xdr:nvSpPr>
      <xdr:spPr>
        <a:xfrm>
          <a:off x="7444628" y="1781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0</xdr:rowOff>
    </xdr:from>
    <xdr:ext cx="65" cy="172227"/>
    <xdr:sp macro="" textlink="">
      <xdr:nvSpPr>
        <xdr:cNvPr id="10" name="CasellaDiTesto 9">
          <a:extLst>
            <a:ext uri="{FF2B5EF4-FFF2-40B4-BE49-F238E27FC236}">
              <a16:creationId xmlns:a16="http://schemas.microsoft.com/office/drawing/2014/main" id="{87D4771E-181A-4955-825B-DC32BCD953C0}"/>
            </a:ext>
          </a:extLst>
        </xdr:cNvPr>
        <xdr:cNvSpPr txBox="1"/>
      </xdr:nvSpPr>
      <xdr:spPr>
        <a:xfrm>
          <a:off x="7444628" y="1781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7"/>
  <sheetViews>
    <sheetView showGridLines="0" tabSelected="1" zoomScale="60" zoomScaleNormal="60" workbookViewId="0">
      <pane ySplit="5" topLeftCell="A205" activePane="bottomLeft" state="frozen"/>
      <selection pane="bottomLeft" activeCell="H208" sqref="H208"/>
    </sheetView>
  </sheetViews>
  <sheetFormatPr defaultColWidth="20.6640625" defaultRowHeight="80.25" customHeight="1"/>
  <cols>
    <col min="1" max="1" width="5" style="9" bestFit="1" customWidth="1"/>
    <col min="2" max="2" width="19" customWidth="1"/>
    <col min="3" max="3" width="21.33203125" customWidth="1"/>
    <col min="4" max="4" width="41.5546875" style="10" customWidth="1"/>
    <col min="5" max="5" width="20" style="9" customWidth="1"/>
    <col min="6" max="6" width="54" style="9" customWidth="1"/>
    <col min="7" max="7" width="64.6640625" style="26" customWidth="1"/>
    <col min="8" max="8" width="21.44140625" style="26" customWidth="1"/>
    <col min="9" max="9" width="17.5546875" style="26" bestFit="1" customWidth="1"/>
    <col min="10" max="10" width="17" style="69" bestFit="1" customWidth="1"/>
    <col min="11" max="11" width="26.6640625" style="20" bestFit="1" customWidth="1"/>
    <col min="12" max="12" width="19.109375" customWidth="1"/>
  </cols>
  <sheetData>
    <row r="1" spans="1:12" ht="19.8"/>
    <row r="2" spans="1:12" ht="14.4">
      <c r="H2" s="121"/>
      <c r="I2" s="121"/>
      <c r="J2" s="130"/>
      <c r="K2" s="147"/>
      <c r="L2" s="147"/>
    </row>
    <row r="3" spans="1:12" ht="18" customHeight="1">
      <c r="C3" s="16"/>
      <c r="D3" s="16" t="s">
        <v>671</v>
      </c>
      <c r="H3" s="121"/>
      <c r="I3" s="121"/>
      <c r="J3" s="121"/>
      <c r="K3" s="121"/>
    </row>
    <row r="4" spans="1:12" ht="19.8"/>
    <row r="5" spans="1:12" ht="96.75" customHeight="1">
      <c r="B5" s="6" t="s">
        <v>0</v>
      </c>
      <c r="C5" s="6" t="s">
        <v>73</v>
      </c>
      <c r="D5" s="6" t="s">
        <v>1</v>
      </c>
      <c r="E5" s="6" t="s">
        <v>2</v>
      </c>
      <c r="F5" s="6" t="s">
        <v>18</v>
      </c>
      <c r="G5" s="6" t="s">
        <v>76</v>
      </c>
      <c r="H5" s="6" t="s">
        <v>609</v>
      </c>
      <c r="I5" s="6" t="s">
        <v>610</v>
      </c>
      <c r="J5" s="6" t="s">
        <v>611</v>
      </c>
      <c r="K5" s="21" t="s">
        <v>672</v>
      </c>
      <c r="L5" s="21" t="s">
        <v>673</v>
      </c>
    </row>
    <row r="6" spans="1:12" ht="65.25" customHeight="1">
      <c r="A6" s="9">
        <v>1</v>
      </c>
      <c r="B6" s="8" t="s">
        <v>71</v>
      </c>
      <c r="C6" s="14">
        <v>4157540966</v>
      </c>
      <c r="D6" s="4" t="s">
        <v>5</v>
      </c>
      <c r="E6" s="3">
        <v>42474</v>
      </c>
      <c r="F6" s="2" t="s">
        <v>3</v>
      </c>
      <c r="G6" s="5" t="s">
        <v>108</v>
      </c>
      <c r="H6" s="5"/>
      <c r="I6" s="37"/>
      <c r="J6" s="70"/>
      <c r="K6" s="51"/>
      <c r="L6" s="18">
        <v>34038</v>
      </c>
    </row>
    <row r="7" spans="1:12" ht="99.9" customHeight="1">
      <c r="A7" s="9">
        <v>2</v>
      </c>
      <c r="B7" s="8" t="s">
        <v>7</v>
      </c>
      <c r="C7" s="14">
        <v>3049560166</v>
      </c>
      <c r="D7" s="5" t="s">
        <v>4</v>
      </c>
      <c r="E7" s="3">
        <v>42045</v>
      </c>
      <c r="F7" s="2" t="s">
        <v>6</v>
      </c>
      <c r="G7" s="4" t="s">
        <v>109</v>
      </c>
      <c r="H7" s="4"/>
      <c r="I7" s="46"/>
      <c r="J7" s="71"/>
      <c r="K7" s="52"/>
      <c r="L7" s="17">
        <f>68588+1409.1+17820+17887+1433+1062</f>
        <v>108199.1</v>
      </c>
    </row>
    <row r="8" spans="1:12" ht="99.9" customHeight="1">
      <c r="A8" s="9">
        <v>3</v>
      </c>
      <c r="B8" s="8" t="s">
        <v>7</v>
      </c>
      <c r="C8" s="14">
        <v>3049560166</v>
      </c>
      <c r="D8" s="5" t="s">
        <v>45</v>
      </c>
      <c r="E8" s="3">
        <v>42781</v>
      </c>
      <c r="F8" s="2" t="s">
        <v>46</v>
      </c>
      <c r="G8" s="50" t="s">
        <v>184</v>
      </c>
      <c r="H8" s="50"/>
      <c r="I8" s="107"/>
      <c r="J8" s="72"/>
      <c r="K8" s="51"/>
      <c r="L8" s="18">
        <f>7686+7686</f>
        <v>15372</v>
      </c>
    </row>
    <row r="9" spans="1:12" ht="99.9" customHeight="1">
      <c r="A9" s="9">
        <v>4</v>
      </c>
      <c r="B9" s="8" t="s">
        <v>7</v>
      </c>
      <c r="C9" s="14">
        <v>3049560166</v>
      </c>
      <c r="D9" s="4" t="s">
        <v>43</v>
      </c>
      <c r="E9" s="3">
        <v>42786</v>
      </c>
      <c r="F9" s="1" t="s">
        <v>44</v>
      </c>
      <c r="G9" s="4" t="s">
        <v>110</v>
      </c>
      <c r="H9" s="4"/>
      <c r="I9" s="46"/>
      <c r="J9" s="71"/>
      <c r="K9" s="52"/>
      <c r="L9" s="17"/>
    </row>
    <row r="10" spans="1:12" ht="99.9" customHeight="1">
      <c r="A10" s="9">
        <v>5</v>
      </c>
      <c r="B10" s="8" t="s">
        <v>512</v>
      </c>
      <c r="C10" s="14">
        <v>4596040966</v>
      </c>
      <c r="D10" s="4" t="s">
        <v>612</v>
      </c>
      <c r="E10" s="12" t="s">
        <v>613</v>
      </c>
      <c r="F10" s="1" t="s">
        <v>614</v>
      </c>
      <c r="G10" s="42" t="s">
        <v>111</v>
      </c>
      <c r="H10" s="82"/>
      <c r="I10" s="100"/>
      <c r="J10" s="79"/>
      <c r="K10" s="57"/>
      <c r="L10" s="19">
        <f>1141143.97+191636.24+284419.19+469975.05+133081.19+167374.66+47929.31+233261.83+24742.49+40458.93+13140.69+10259.17+9899.66+50954.75+2350.27+27573.76+188875.87+16284.87+9610.75+47458.21+8454.58+8697.3+287233.42+117301.5</f>
        <v>3532117.6600000006</v>
      </c>
    </row>
    <row r="11" spans="1:12" ht="99.9" customHeight="1">
      <c r="A11" s="9">
        <v>6</v>
      </c>
      <c r="B11" s="8" t="s">
        <v>512</v>
      </c>
      <c r="C11" s="14">
        <v>4596040966</v>
      </c>
      <c r="D11" s="4" t="s">
        <v>9</v>
      </c>
      <c r="E11" s="3">
        <v>42614</v>
      </c>
      <c r="F11" s="1" t="s">
        <v>8</v>
      </c>
      <c r="G11" s="4" t="s">
        <v>8</v>
      </c>
      <c r="H11" s="4"/>
      <c r="I11" s="46"/>
      <c r="J11" s="71"/>
      <c r="K11" s="54"/>
      <c r="L11" s="22"/>
    </row>
    <row r="12" spans="1:12" ht="99.9" customHeight="1">
      <c r="A12" s="9">
        <v>7</v>
      </c>
      <c r="B12" s="8" t="s">
        <v>512</v>
      </c>
      <c r="C12" s="14">
        <v>4596040966</v>
      </c>
      <c r="D12" s="4" t="s">
        <v>12</v>
      </c>
      <c r="E12" s="3">
        <v>42605</v>
      </c>
      <c r="F12" s="1" t="s">
        <v>8</v>
      </c>
      <c r="G12" s="4" t="s">
        <v>8</v>
      </c>
      <c r="H12" s="4"/>
      <c r="I12" s="46"/>
      <c r="J12" s="71"/>
      <c r="K12" s="54"/>
      <c r="L12" s="22"/>
    </row>
    <row r="13" spans="1:12" ht="99.9" customHeight="1">
      <c r="A13" s="9">
        <v>8</v>
      </c>
      <c r="B13" s="8" t="s">
        <v>512</v>
      </c>
      <c r="C13" s="14">
        <v>4596040966</v>
      </c>
      <c r="D13" s="4" t="s">
        <v>10</v>
      </c>
      <c r="E13" s="3">
        <v>42565</v>
      </c>
      <c r="F13" s="1" t="s">
        <v>8</v>
      </c>
      <c r="G13" s="4" t="s">
        <v>8</v>
      </c>
      <c r="H13" s="4"/>
      <c r="I13" s="46"/>
      <c r="J13" s="71"/>
      <c r="K13" s="54"/>
      <c r="L13" s="22"/>
    </row>
    <row r="14" spans="1:12" ht="99.9" customHeight="1">
      <c r="A14" s="9">
        <v>9</v>
      </c>
      <c r="B14" s="8" t="s">
        <v>512</v>
      </c>
      <c r="C14" s="14">
        <v>4596040966</v>
      </c>
      <c r="D14" s="4" t="s">
        <v>11</v>
      </c>
      <c r="E14" s="3">
        <v>42605</v>
      </c>
      <c r="F14" s="1" t="s">
        <v>8</v>
      </c>
      <c r="G14" s="4" t="s">
        <v>8</v>
      </c>
      <c r="H14" s="4"/>
      <c r="I14" s="46"/>
      <c r="J14" s="71"/>
      <c r="K14" s="54"/>
      <c r="L14" s="22"/>
    </row>
    <row r="15" spans="1:12" ht="99.9" customHeight="1">
      <c r="A15" s="9">
        <v>10</v>
      </c>
      <c r="B15" s="8" t="s">
        <v>512</v>
      </c>
      <c r="C15" s="14">
        <v>4596040966</v>
      </c>
      <c r="D15" s="4" t="s">
        <v>53</v>
      </c>
      <c r="E15" s="3">
        <v>42774</v>
      </c>
      <c r="F15" s="1" t="s">
        <v>54</v>
      </c>
      <c r="G15" s="5" t="s">
        <v>55</v>
      </c>
      <c r="H15" s="5"/>
      <c r="I15" s="37"/>
      <c r="J15" s="70"/>
      <c r="K15" s="55"/>
      <c r="L15" s="13"/>
    </row>
    <row r="16" spans="1:12" ht="99.9" customHeight="1">
      <c r="A16" s="9">
        <v>11</v>
      </c>
      <c r="B16" s="8" t="s">
        <v>512</v>
      </c>
      <c r="C16" s="14">
        <v>4596040966</v>
      </c>
      <c r="D16" s="4" t="s">
        <v>56</v>
      </c>
      <c r="E16" s="3">
        <v>42793</v>
      </c>
      <c r="F16" s="1" t="s">
        <v>54</v>
      </c>
      <c r="G16" s="5" t="s">
        <v>57</v>
      </c>
      <c r="H16" s="5"/>
      <c r="I16" s="37"/>
      <c r="J16" s="70"/>
      <c r="K16" s="55"/>
      <c r="L16" s="13"/>
    </row>
    <row r="17" spans="1:12" ht="115.2">
      <c r="A17" s="9">
        <v>12</v>
      </c>
      <c r="B17" s="8" t="s">
        <v>13</v>
      </c>
      <c r="C17" s="14">
        <v>2309220602</v>
      </c>
      <c r="D17" s="4" t="s">
        <v>706</v>
      </c>
      <c r="E17" s="12" t="s">
        <v>345</v>
      </c>
      <c r="F17" s="3">
        <v>44316</v>
      </c>
      <c r="G17" s="45" t="s">
        <v>435</v>
      </c>
      <c r="H17" s="2"/>
      <c r="I17" s="3"/>
      <c r="J17" s="68"/>
      <c r="K17" s="53">
        <f>12749+12775</f>
        <v>25524</v>
      </c>
      <c r="L17" s="13">
        <f>337339.76+19646.88+19921+12012+53130+61218+18018+70290+23870+14113+14872+37466+27412+34166+32461+17424+12749+12775</f>
        <v>818883.64</v>
      </c>
    </row>
    <row r="18" spans="1:12" ht="99.9" customHeight="1">
      <c r="A18" s="9">
        <v>13</v>
      </c>
      <c r="B18" s="7" t="s">
        <v>95</v>
      </c>
      <c r="C18" s="14">
        <v>2309220602</v>
      </c>
      <c r="D18" s="4" t="s">
        <v>436</v>
      </c>
      <c r="E18" s="24">
        <v>41942</v>
      </c>
      <c r="F18" s="3">
        <v>44316</v>
      </c>
      <c r="G18" s="90" t="s">
        <v>265</v>
      </c>
      <c r="H18" s="94"/>
      <c r="I18" s="3"/>
      <c r="J18" s="68"/>
      <c r="K18" s="53"/>
      <c r="L18" s="13">
        <f>401029.86+32615+58002.25+13365+564.79+32905+1074.82+48741+32615+36773+45034+19206+34792.8+68047.8+828.07+45823+20909.2+1381.49+25213.8+27346.9+1365.62+27310.4</f>
        <v>974944.79999999993</v>
      </c>
    </row>
    <row r="19" spans="1:12" ht="99.9" customHeight="1">
      <c r="A19" s="9">
        <v>14</v>
      </c>
      <c r="B19" s="41" t="s">
        <v>72</v>
      </c>
      <c r="C19" s="14">
        <v>1742310152</v>
      </c>
      <c r="D19" s="4" t="s">
        <v>14</v>
      </c>
      <c r="E19" s="3"/>
      <c r="F19" s="12" t="s">
        <v>152</v>
      </c>
      <c r="G19" s="43" t="s">
        <v>153</v>
      </c>
      <c r="H19" s="43"/>
      <c r="I19" s="93"/>
      <c r="J19" s="68"/>
      <c r="K19" s="53"/>
      <c r="L19" s="13">
        <v>283140</v>
      </c>
    </row>
    <row r="20" spans="1:12" ht="99.9" customHeight="1">
      <c r="A20" s="9">
        <v>15</v>
      </c>
      <c r="B20" s="7" t="s">
        <v>16</v>
      </c>
      <c r="C20" s="14">
        <v>1699520159</v>
      </c>
      <c r="D20" s="4" t="s">
        <v>15</v>
      </c>
      <c r="E20" s="3">
        <v>42222</v>
      </c>
      <c r="F20" s="11"/>
      <c r="G20" s="44" t="s">
        <v>104</v>
      </c>
      <c r="H20" s="44"/>
      <c r="I20" s="108"/>
      <c r="J20" s="74"/>
      <c r="K20" s="56"/>
      <c r="L20" s="13">
        <v>9760</v>
      </c>
    </row>
    <row r="21" spans="1:12" ht="99.9" customHeight="1">
      <c r="A21" s="9">
        <v>16</v>
      </c>
      <c r="B21" s="7" t="s">
        <v>19</v>
      </c>
      <c r="C21" s="14">
        <v>8146570018</v>
      </c>
      <c r="D21" s="4" t="s">
        <v>17</v>
      </c>
      <c r="E21" s="3">
        <v>42209</v>
      </c>
      <c r="F21" s="3">
        <v>44926</v>
      </c>
      <c r="G21" s="4" t="s">
        <v>502</v>
      </c>
      <c r="H21" s="4" t="s">
        <v>726</v>
      </c>
      <c r="I21" s="12" t="s">
        <v>727</v>
      </c>
      <c r="J21" s="68" t="s">
        <v>700</v>
      </c>
      <c r="K21" s="52">
        <f>19500+19500</f>
        <v>39000</v>
      </c>
      <c r="L21" s="13">
        <f>211565.08+70000+35000+35000+17500+52500+54000+54000+18000+18500+55500+18500+18500+19000+19000+19000+19000+19000+19000+19500+19500+19500+19500+19500</f>
        <v>870065.08</v>
      </c>
    </row>
    <row r="22" spans="1:12" ht="99.9" customHeight="1">
      <c r="A22" s="9">
        <v>17</v>
      </c>
      <c r="B22" s="8" t="s">
        <v>21</v>
      </c>
      <c r="C22" s="14">
        <v>7583180968</v>
      </c>
      <c r="D22" s="4" t="s">
        <v>20</v>
      </c>
      <c r="E22" s="24">
        <v>42594</v>
      </c>
      <c r="F22" s="3">
        <v>42958</v>
      </c>
      <c r="G22" s="83" t="s">
        <v>107</v>
      </c>
      <c r="H22" s="98"/>
      <c r="I22" s="109"/>
      <c r="J22" s="89"/>
      <c r="K22" s="51"/>
      <c r="L22" s="13">
        <f>80095.87+13938.22+89650.94+25065.6</f>
        <v>208750.63</v>
      </c>
    </row>
    <row r="23" spans="1:12" ht="99.9" customHeight="1">
      <c r="A23" s="9">
        <v>18</v>
      </c>
      <c r="B23" s="8" t="s">
        <v>101</v>
      </c>
      <c r="C23" s="14">
        <v>3301630962</v>
      </c>
      <c r="D23" s="4" t="s">
        <v>102</v>
      </c>
      <c r="E23" s="3">
        <v>42795</v>
      </c>
      <c r="F23" s="3">
        <v>42855</v>
      </c>
      <c r="G23" s="4" t="s">
        <v>103</v>
      </c>
      <c r="H23" s="4"/>
      <c r="I23" s="46"/>
      <c r="J23" s="71"/>
      <c r="K23" s="52"/>
      <c r="L23" s="13">
        <f>48850.705+15666.08</f>
        <v>64516.785000000003</v>
      </c>
    </row>
    <row r="24" spans="1:12" ht="99.9" customHeight="1">
      <c r="A24" s="9">
        <v>19</v>
      </c>
      <c r="B24" s="8" t="s">
        <v>58</v>
      </c>
      <c r="C24" s="14">
        <v>3470730288</v>
      </c>
      <c r="D24" s="4" t="s">
        <v>22</v>
      </c>
      <c r="E24" s="3">
        <v>42629</v>
      </c>
      <c r="F24" s="3">
        <v>43723</v>
      </c>
      <c r="G24" s="43" t="s">
        <v>106</v>
      </c>
      <c r="H24" s="43"/>
      <c r="I24" s="93"/>
      <c r="J24" s="68"/>
      <c r="K24" s="53"/>
      <c r="L24" s="13">
        <f>72590+6138.85+555+1192.5+2000+16000+480+1560+500+2000+384+730+1680+2000+250+2000+3840+5160+2000+16000+2000+1185+250+2000+6288.75+2000+250+2000+2000+500+3460.8+2000+399.75+2000</f>
        <v>163394.65</v>
      </c>
    </row>
    <row r="25" spans="1:12" ht="99.9" customHeight="1">
      <c r="A25" s="9">
        <v>20</v>
      </c>
      <c r="B25" s="8" t="s">
        <v>31</v>
      </c>
      <c r="C25" s="14">
        <v>4794050585</v>
      </c>
      <c r="D25" s="4" t="s">
        <v>23</v>
      </c>
      <c r="E25" s="3">
        <v>42488</v>
      </c>
      <c r="F25" s="3">
        <v>42853</v>
      </c>
      <c r="G25" s="42" t="s">
        <v>105</v>
      </c>
      <c r="H25" s="43"/>
      <c r="I25" s="93"/>
      <c r="J25" s="43"/>
      <c r="K25" s="53"/>
      <c r="L25" s="13">
        <v>59224.55</v>
      </c>
    </row>
    <row r="26" spans="1:12" ht="99.9" customHeight="1">
      <c r="A26" s="9">
        <v>21</v>
      </c>
      <c r="B26" s="8" t="s">
        <v>29</v>
      </c>
      <c r="C26" s="14">
        <v>9730271005</v>
      </c>
      <c r="D26" s="4" t="s">
        <v>24</v>
      </c>
      <c r="E26" s="3">
        <v>42209</v>
      </c>
      <c r="F26" s="12" t="s">
        <v>25</v>
      </c>
      <c r="G26" s="45" t="s">
        <v>219</v>
      </c>
      <c r="H26" s="45"/>
      <c r="I26" s="12"/>
      <c r="J26" s="75"/>
      <c r="K26" s="52"/>
      <c r="L26" s="13">
        <f>45958.4+57448+48807.82+11489.7+54180+22517.21+72136.3+68937.6+68937.6+68937.6+68937.6+24417.7+80427.2+59843.59+68937.6+31596.4</f>
        <v>853510.31999999983</v>
      </c>
    </row>
    <row r="27" spans="1:12" ht="99.9" customHeight="1">
      <c r="A27" s="9">
        <v>22</v>
      </c>
      <c r="B27" s="8" t="s">
        <v>28</v>
      </c>
      <c r="C27" s="14">
        <v>13366030156</v>
      </c>
      <c r="D27" s="4" t="s">
        <v>37</v>
      </c>
      <c r="E27" s="3">
        <v>43133</v>
      </c>
      <c r="F27" s="3">
        <v>43159</v>
      </c>
      <c r="G27" s="42" t="s">
        <v>26</v>
      </c>
      <c r="H27" s="42"/>
      <c r="I27" s="93"/>
      <c r="J27" s="73"/>
      <c r="K27" s="53"/>
      <c r="L27" s="13">
        <f>17226.39+8423.59+4579.56+4334.8+2795.24+4570.04+3810.4+4670.61+3805.48+3923.32+4111</f>
        <v>62250.430000000008</v>
      </c>
    </row>
    <row r="28" spans="1:12" ht="99.9" customHeight="1">
      <c r="A28" s="9">
        <v>23</v>
      </c>
      <c r="B28" s="8" t="s">
        <v>28</v>
      </c>
      <c r="C28" s="14">
        <v>13366030156</v>
      </c>
      <c r="D28" s="4" t="s">
        <v>126</v>
      </c>
      <c r="E28" s="3">
        <v>42782</v>
      </c>
      <c r="F28" s="3">
        <v>43084</v>
      </c>
      <c r="G28" s="42" t="s">
        <v>36</v>
      </c>
      <c r="H28" s="42"/>
      <c r="I28" s="93"/>
      <c r="J28" s="73"/>
      <c r="K28" s="53"/>
      <c r="L28" s="13">
        <f>19433.05+11000.39+5348.97+4819.96+3870.18+4494.64+5373.32+1688.71</f>
        <v>56029.219999999994</v>
      </c>
    </row>
    <row r="29" spans="1:12" ht="99.9" customHeight="1">
      <c r="A29" s="9">
        <v>24</v>
      </c>
      <c r="B29" s="8" t="s">
        <v>27</v>
      </c>
      <c r="C29" s="14">
        <v>830660155</v>
      </c>
      <c r="D29" s="4" t="s">
        <v>38</v>
      </c>
      <c r="E29" s="3">
        <v>43089</v>
      </c>
      <c r="F29" s="3">
        <v>43465</v>
      </c>
      <c r="G29" s="4" t="s">
        <v>30</v>
      </c>
      <c r="H29" s="4"/>
      <c r="I29" s="12"/>
      <c r="J29" s="71"/>
      <c r="K29" s="52"/>
      <c r="L29" s="52">
        <f>5819+5759</f>
        <v>11578</v>
      </c>
    </row>
    <row r="30" spans="1:12" ht="99.9" customHeight="1">
      <c r="A30" s="9">
        <v>25</v>
      </c>
      <c r="B30" s="8" t="s">
        <v>34</v>
      </c>
      <c r="C30" s="14">
        <v>11274970158</v>
      </c>
      <c r="D30" s="4" t="s">
        <v>32</v>
      </c>
      <c r="E30" s="3">
        <v>43818</v>
      </c>
      <c r="F30" s="12" t="s">
        <v>303</v>
      </c>
      <c r="G30" s="4" t="s">
        <v>33</v>
      </c>
      <c r="H30" s="4"/>
      <c r="I30" s="46"/>
      <c r="J30" s="71"/>
      <c r="K30" s="54"/>
      <c r="L30" s="22"/>
    </row>
    <row r="31" spans="1:12" ht="99.9" customHeight="1">
      <c r="A31" s="9">
        <v>26</v>
      </c>
      <c r="B31" s="8" t="s">
        <v>259</v>
      </c>
      <c r="C31" s="25" t="s">
        <v>255</v>
      </c>
      <c r="D31" s="4" t="s">
        <v>35</v>
      </c>
      <c r="E31" s="12">
        <v>42663</v>
      </c>
      <c r="F31" s="12" t="s">
        <v>60</v>
      </c>
      <c r="G31" s="37" t="s">
        <v>59</v>
      </c>
      <c r="H31" s="37"/>
      <c r="I31" s="37"/>
      <c r="J31" s="76"/>
      <c r="K31" s="51"/>
      <c r="L31" s="13">
        <f>3748.28+3092.04</f>
        <v>6840.32</v>
      </c>
    </row>
    <row r="32" spans="1:12" ht="99.9" customHeight="1">
      <c r="A32" s="9">
        <v>27</v>
      </c>
      <c r="B32" s="8" t="s">
        <v>39</v>
      </c>
      <c r="C32" s="25" t="s">
        <v>74</v>
      </c>
      <c r="D32" s="4" t="s">
        <v>40</v>
      </c>
      <c r="E32" s="12">
        <v>42782</v>
      </c>
      <c r="F32" s="12" t="s">
        <v>41</v>
      </c>
      <c r="G32" s="46" t="s">
        <v>42</v>
      </c>
      <c r="H32" s="46"/>
      <c r="I32" s="46"/>
      <c r="J32" s="77"/>
      <c r="K32" s="52"/>
      <c r="L32" s="13"/>
    </row>
    <row r="33" spans="1:12" ht="99.9" customHeight="1">
      <c r="A33" s="9">
        <v>28</v>
      </c>
      <c r="B33" s="8" t="s">
        <v>48</v>
      </c>
      <c r="C33" s="14">
        <v>97081660157</v>
      </c>
      <c r="D33" s="4" t="s">
        <v>47</v>
      </c>
      <c r="E33" s="12">
        <v>42338</v>
      </c>
      <c r="F33" s="12" t="s">
        <v>209</v>
      </c>
      <c r="G33" s="47" t="s">
        <v>61</v>
      </c>
      <c r="H33" s="47"/>
      <c r="I33" s="92"/>
      <c r="J33" s="78"/>
      <c r="K33" s="51"/>
      <c r="L33" s="13">
        <f>9871.02+1645.17+1348.5+1348.5+1348.5+1348.5+1348.5</f>
        <v>18258.690000000002</v>
      </c>
    </row>
    <row r="34" spans="1:12" ht="99.9" customHeight="1">
      <c r="A34" s="9">
        <v>29</v>
      </c>
      <c r="B34" s="8" t="s">
        <v>49</v>
      </c>
      <c r="C34" s="25" t="s">
        <v>75</v>
      </c>
      <c r="D34" s="4" t="s">
        <v>50</v>
      </c>
      <c r="E34" s="31" t="s">
        <v>346</v>
      </c>
      <c r="F34" s="31" t="s">
        <v>315</v>
      </c>
      <c r="G34" s="117">
        <f>163981.4+163981.4</f>
        <v>327962.8</v>
      </c>
      <c r="H34" s="48"/>
      <c r="I34" s="92"/>
      <c r="J34" s="79"/>
      <c r="K34" s="51">
        <f>4293.73+4293.73+4293.73</f>
        <v>12881.189999999999</v>
      </c>
      <c r="L34" s="13">
        <f>5264.67+10529.34+5264.67+4315.3+4315.3+4315.3+4315.3+4315.3+4315.3+4315.3+4315.3+4315.3+4315.3+4315.3+4315.3+4315.3+4315.3+4315.3+4315.3+4315.3+4315.3+4315.3+4315.3+4315.3+4315.3+4315.3+4315.3+4315.3+4315.3+4315.3+4315.3+4315.3+3560.13+4293.73+4293.73+4293.73+4293.73+4293.73+4293.73+4293.73+4293.73+4293.73+4293.73+4293.73+4293.73+4293.73+4293.73+4293.73+4293.73+4293.73+4293.73+4293.73+4293.73+4293.73+4293.73+4293.73+4293.73+4293.73+4293.73+4293.73+4293.73+4293.73+4293.73+4293.73+4293.73+4293.73+4293.73+4293.73</f>
        <v>300043.06000000017</v>
      </c>
    </row>
    <row r="35" spans="1:12" ht="99.9" customHeight="1">
      <c r="A35" s="9">
        <v>30</v>
      </c>
      <c r="B35" s="8" t="s">
        <v>52</v>
      </c>
      <c r="C35" s="14">
        <v>7739320963</v>
      </c>
      <c r="D35" s="4" t="s">
        <v>51</v>
      </c>
      <c r="E35" s="12">
        <v>42383</v>
      </c>
      <c r="F35" s="12">
        <v>43113</v>
      </c>
      <c r="G35" s="48" t="s">
        <v>62</v>
      </c>
      <c r="H35" s="48"/>
      <c r="I35" s="92"/>
      <c r="J35" s="79"/>
      <c r="K35" s="51"/>
      <c r="L35" s="13">
        <f>22999.95+3066.66+1533.33+1533.33+1533.33+1533.33+1533.33+1533.33</f>
        <v>35266.590000000011</v>
      </c>
    </row>
    <row r="36" spans="1:12" ht="99.9" customHeight="1">
      <c r="A36" s="9">
        <v>31</v>
      </c>
      <c r="B36" s="8" t="s">
        <v>63</v>
      </c>
      <c r="C36" s="25" t="s">
        <v>151</v>
      </c>
      <c r="D36" s="4" t="s">
        <v>65</v>
      </c>
      <c r="E36" s="12">
        <v>42129</v>
      </c>
      <c r="F36" s="12" t="s">
        <v>64</v>
      </c>
      <c r="G36" s="37" t="s">
        <v>66</v>
      </c>
      <c r="H36" s="37"/>
      <c r="I36" s="37"/>
      <c r="J36" s="76"/>
      <c r="K36" s="51"/>
      <c r="L36" s="13">
        <f>166496.65+393838.44+41839.49+49546.07</f>
        <v>651720.64999999991</v>
      </c>
    </row>
    <row r="37" spans="1:12" ht="99.9" customHeight="1">
      <c r="A37" s="9">
        <v>32</v>
      </c>
      <c r="B37" s="8" t="s">
        <v>67</v>
      </c>
      <c r="C37" s="14">
        <v>10527000151</v>
      </c>
      <c r="D37" s="4" t="s">
        <v>68</v>
      </c>
      <c r="E37" s="12">
        <v>42272</v>
      </c>
      <c r="F37" s="12" t="s">
        <v>70</v>
      </c>
      <c r="G37" s="37" t="s">
        <v>69</v>
      </c>
      <c r="H37" s="37"/>
      <c r="I37" s="37"/>
      <c r="J37" s="76"/>
      <c r="K37" s="51"/>
      <c r="L37" s="13">
        <f>20015.13+6930</f>
        <v>26945.13</v>
      </c>
    </row>
    <row r="38" spans="1:12" ht="99.9" customHeight="1">
      <c r="A38" s="9">
        <v>33</v>
      </c>
      <c r="B38" s="8" t="s">
        <v>340</v>
      </c>
      <c r="C38" s="25" t="s">
        <v>79</v>
      </c>
      <c r="D38" s="4" t="s">
        <v>82</v>
      </c>
      <c r="E38" s="12">
        <v>42795</v>
      </c>
      <c r="F38" s="12" t="s">
        <v>85</v>
      </c>
      <c r="G38" s="48">
        <f>14000+14000*15%+14000*4%</f>
        <v>16660</v>
      </c>
      <c r="H38" s="48"/>
      <c r="I38" s="92"/>
      <c r="J38" s="79"/>
      <c r="K38" s="51"/>
      <c r="L38" s="13">
        <f>13524+1449</f>
        <v>14973</v>
      </c>
    </row>
    <row r="39" spans="1:12" ht="99.9" customHeight="1">
      <c r="A39" s="9">
        <f>120</f>
        <v>120</v>
      </c>
      <c r="B39" s="8" t="s">
        <v>77</v>
      </c>
      <c r="C39" s="25" t="s">
        <v>80</v>
      </c>
      <c r="D39" s="4" t="s">
        <v>83</v>
      </c>
      <c r="E39" s="12">
        <v>42825</v>
      </c>
      <c r="F39" s="12" t="s">
        <v>86</v>
      </c>
      <c r="G39" s="86" t="s">
        <v>87</v>
      </c>
      <c r="H39" s="79"/>
      <c r="I39" s="110"/>
      <c r="J39" s="79"/>
      <c r="K39" s="51"/>
      <c r="L39" s="13">
        <f>1777.54+750+600+600+1000+750+449+400+750+355+750+750+250+775+62.5+750+750+120+50+750+100+525+750</f>
        <v>13814.04</v>
      </c>
    </row>
    <row r="40" spans="1:12" ht="99.9" customHeight="1">
      <c r="A40" s="9">
        <v>35</v>
      </c>
      <c r="B40" s="8" t="s">
        <v>78</v>
      </c>
      <c r="C40" s="15" t="s">
        <v>81</v>
      </c>
      <c r="D40" s="30" t="s">
        <v>84</v>
      </c>
      <c r="E40" s="31">
        <v>42851</v>
      </c>
      <c r="F40" s="12" t="s">
        <v>615</v>
      </c>
      <c r="G40" s="13" t="s">
        <v>475</v>
      </c>
      <c r="H40" s="36"/>
      <c r="I40" s="115"/>
      <c r="J40" s="68"/>
      <c r="K40" s="51"/>
      <c r="L40" s="13">
        <f>9109.74+10500+10500+10500+10500+10500+10500+10500+10500+10500+10500+10500+10500+10500+10500+12000+12000+12000+12000+4000</f>
        <v>208109.74</v>
      </c>
    </row>
    <row r="41" spans="1:12" ht="99.9" customHeight="1">
      <c r="A41" s="9">
        <v>36</v>
      </c>
      <c r="B41" s="8" t="s">
        <v>88</v>
      </c>
      <c r="C41" s="25">
        <v>13325521006</v>
      </c>
      <c r="D41" s="4" t="s">
        <v>708</v>
      </c>
      <c r="E41" s="12">
        <v>42866</v>
      </c>
      <c r="F41" s="12" t="s">
        <v>89</v>
      </c>
      <c r="G41" s="86" t="s">
        <v>709</v>
      </c>
      <c r="H41" s="13" t="s">
        <v>707</v>
      </c>
      <c r="I41" s="111">
        <v>44952</v>
      </c>
      <c r="J41" s="79" t="s">
        <v>700</v>
      </c>
      <c r="K41" s="51">
        <v>18049.2</v>
      </c>
      <c r="L41" s="13">
        <f>25740+15444+18049.2</f>
        <v>59233.2</v>
      </c>
    </row>
    <row r="42" spans="1:12" ht="99.9" customHeight="1">
      <c r="A42" s="9">
        <v>37</v>
      </c>
      <c r="B42" s="8" t="s">
        <v>72</v>
      </c>
      <c r="C42" s="14">
        <v>1742310152</v>
      </c>
      <c r="D42" s="4" t="s">
        <v>14</v>
      </c>
      <c r="E42" s="3">
        <v>42881</v>
      </c>
      <c r="F42" s="12" t="s">
        <v>182</v>
      </c>
      <c r="G42" s="82" t="s">
        <v>183</v>
      </c>
      <c r="H42" s="82"/>
      <c r="I42" s="46"/>
      <c r="J42" s="68"/>
      <c r="K42" s="51"/>
      <c r="L42" s="13">
        <f>915478.24+457739.12+228869.57+114434.78+114434.75</f>
        <v>1830956.46</v>
      </c>
    </row>
    <row r="43" spans="1:12" ht="99.9" customHeight="1">
      <c r="A43" s="9">
        <v>38</v>
      </c>
      <c r="B43" s="8" t="s">
        <v>90</v>
      </c>
      <c r="C43" s="25">
        <v>10495590159</v>
      </c>
      <c r="D43" s="4" t="s">
        <v>91</v>
      </c>
      <c r="E43" s="12">
        <v>42914</v>
      </c>
      <c r="F43" s="12" t="s">
        <v>92</v>
      </c>
      <c r="G43" s="49">
        <v>240</v>
      </c>
      <c r="H43" s="49"/>
      <c r="I43" s="92"/>
      <c r="J43" s="80"/>
      <c r="K43" s="51"/>
      <c r="L43" s="13">
        <f>120+240+243.36+243.36</f>
        <v>846.72</v>
      </c>
    </row>
    <row r="44" spans="1:12" ht="99.9" customHeight="1">
      <c r="A44" s="9">
        <v>39</v>
      </c>
      <c r="B44" s="8" t="s">
        <v>72</v>
      </c>
      <c r="C44" s="25" t="s">
        <v>93</v>
      </c>
      <c r="D44" s="4" t="s">
        <v>94</v>
      </c>
      <c r="E44" s="24">
        <v>42956</v>
      </c>
      <c r="F44" s="12" t="s">
        <v>681</v>
      </c>
      <c r="G44" s="134" t="s">
        <v>682</v>
      </c>
      <c r="H44" s="105"/>
      <c r="I44" s="12"/>
      <c r="J44" s="123"/>
      <c r="K44" s="51"/>
      <c r="L44" s="13">
        <f>1077740.69+1849690.6+434572.12+390054.64+373612.75+460172.68+302538.86+44710.78+464541.04+354849.87+461059.65+418275.51+360759.48+372427.29+358557.82+422039.95+365599.71+415336.64+379391.3+499726.94</f>
        <v>9805658.320000004</v>
      </c>
    </row>
    <row r="45" spans="1:12" ht="99.9" customHeight="1">
      <c r="A45" s="9">
        <v>40</v>
      </c>
      <c r="B45" s="8" t="s">
        <v>112</v>
      </c>
      <c r="C45" s="15" t="s">
        <v>469</v>
      </c>
      <c r="D45" s="4" t="s">
        <v>113</v>
      </c>
      <c r="E45" s="12">
        <v>42923</v>
      </c>
      <c r="F45" s="12" t="s">
        <v>99</v>
      </c>
      <c r="G45" s="13" t="s">
        <v>217</v>
      </c>
      <c r="H45" s="13"/>
      <c r="I45" s="111"/>
      <c r="J45" s="79"/>
      <c r="K45" s="51"/>
      <c r="L45" s="13">
        <f>2575+2575+12800+2575+2575+2575+2575+2575+2575+2575+2575+2575+2575</f>
        <v>43700</v>
      </c>
    </row>
    <row r="46" spans="1:12" ht="99.9" customHeight="1">
      <c r="A46" s="9">
        <v>41</v>
      </c>
      <c r="B46" s="8" t="s">
        <v>96</v>
      </c>
      <c r="C46" s="25" t="s">
        <v>97</v>
      </c>
      <c r="D46" s="4" t="s">
        <v>98</v>
      </c>
      <c r="E46" s="12">
        <v>42900</v>
      </c>
      <c r="F46" s="12" t="s">
        <v>99</v>
      </c>
      <c r="G46" s="81" t="s">
        <v>100</v>
      </c>
      <c r="H46" s="81"/>
      <c r="I46" s="93"/>
      <c r="J46" s="79"/>
      <c r="K46" s="29"/>
      <c r="L46" s="29">
        <f>3125+3125+3141+1041.67+3125+3125+3125+3125+3125+3125+3125+3125</f>
        <v>35432.67</v>
      </c>
    </row>
    <row r="47" spans="1:12" ht="99.9" customHeight="1">
      <c r="A47" s="9">
        <v>42</v>
      </c>
      <c r="B47" s="8" t="s">
        <v>101</v>
      </c>
      <c r="C47" s="14">
        <v>3301630962</v>
      </c>
      <c r="D47" s="28" t="s">
        <v>102</v>
      </c>
      <c r="E47" s="12">
        <v>43005</v>
      </c>
      <c r="F47" s="12" t="s">
        <v>99</v>
      </c>
      <c r="G47" s="4" t="s">
        <v>114</v>
      </c>
      <c r="H47" s="4"/>
      <c r="I47" s="93"/>
      <c r="J47" s="68"/>
      <c r="K47" s="29"/>
      <c r="L47" s="13">
        <f>9832.14+9544.5+12144.24+12144.22+12144.24+12144.24+12144.24+12144.24+12144.24+15885.04+12144.24</f>
        <v>132415.58000000002</v>
      </c>
    </row>
    <row r="48" spans="1:12" ht="99.9" customHeight="1">
      <c r="A48" s="9">
        <v>43</v>
      </c>
      <c r="B48" s="8" t="s">
        <v>115</v>
      </c>
      <c r="C48" s="25" t="s">
        <v>116</v>
      </c>
      <c r="D48" s="4" t="s">
        <v>117</v>
      </c>
      <c r="E48" s="3">
        <v>43020</v>
      </c>
      <c r="F48" s="12" t="s">
        <v>118</v>
      </c>
      <c r="G48" s="4" t="s">
        <v>119</v>
      </c>
      <c r="H48" s="81"/>
      <c r="I48" s="93"/>
      <c r="J48" s="79"/>
      <c r="K48" s="29"/>
      <c r="L48" s="29">
        <f>335.33+495+495+495+495+495+495+495+495+495+495+495+495+495+495+495+495+495+495+495+495+495+495+495+495+495+495+495+495+495+10+495+495+495+495+225.92+495+495+58.03+495+495+10+495+495+58.03+575.41+4</f>
        <v>20581.719999999998</v>
      </c>
    </row>
    <row r="49" spans="1:12" ht="99.9" customHeight="1">
      <c r="A49" s="9">
        <v>44</v>
      </c>
      <c r="B49" s="8" t="s">
        <v>112</v>
      </c>
      <c r="C49" s="15" t="s">
        <v>469</v>
      </c>
      <c r="D49" s="30" t="s">
        <v>120</v>
      </c>
      <c r="E49" s="34">
        <v>43013</v>
      </c>
      <c r="F49" s="31" t="s">
        <v>99</v>
      </c>
      <c r="G49" s="4" t="s">
        <v>121</v>
      </c>
      <c r="H49" s="97"/>
      <c r="I49" s="112"/>
      <c r="J49" s="68"/>
      <c r="K49" s="29"/>
      <c r="L49" s="63">
        <f>10000+6000+6000+6000+6000</f>
        <v>34000</v>
      </c>
    </row>
    <row r="50" spans="1:12" ht="99.9" customHeight="1">
      <c r="A50" s="9">
        <v>45</v>
      </c>
      <c r="B50" s="8" t="s">
        <v>122</v>
      </c>
      <c r="C50" s="25" t="s">
        <v>123</v>
      </c>
      <c r="D50" s="4" t="s">
        <v>125</v>
      </c>
      <c r="E50" s="34">
        <v>43033</v>
      </c>
      <c r="F50" s="31" t="s">
        <v>124</v>
      </c>
      <c r="G50" s="135">
        <v>26400</v>
      </c>
      <c r="H50" s="81"/>
      <c r="I50" s="93"/>
      <c r="J50" s="79"/>
      <c r="K50" s="29">
        <f>440+440+440+240.68</f>
        <v>1560.68</v>
      </c>
      <c r="L50" s="29">
        <f>482.58+440+440+440+20+440+440+440+440+440+440+440+440+440+440+440+440+440+440+400+440+440+440+440+440+440+440+440+440+440+440+440+440+440+440+440+440+440+440+440+440+440+440+440+440+440+440+440+440+440+440+440+440+440+440+440+440+440+440+440+440+440+240.68</f>
        <v>27103.260000000002</v>
      </c>
    </row>
    <row r="51" spans="1:12" ht="99.9" customHeight="1">
      <c r="A51" s="9">
        <v>46</v>
      </c>
      <c r="B51" s="8" t="s">
        <v>127</v>
      </c>
      <c r="C51" s="25" t="s">
        <v>128</v>
      </c>
      <c r="D51" s="4" t="s">
        <v>129</v>
      </c>
      <c r="E51" s="34">
        <v>43047</v>
      </c>
      <c r="F51" s="12" t="s">
        <v>130</v>
      </c>
      <c r="G51" s="4" t="s">
        <v>131</v>
      </c>
      <c r="H51" s="33"/>
      <c r="I51" s="113"/>
      <c r="J51" s="79"/>
      <c r="K51" s="29"/>
      <c r="L51" s="29">
        <v>5040</v>
      </c>
    </row>
    <row r="52" spans="1:12" ht="99.9" customHeight="1">
      <c r="A52" s="9">
        <v>47</v>
      </c>
      <c r="B52" s="8" t="s">
        <v>21</v>
      </c>
      <c r="C52" s="14">
        <v>7583180968</v>
      </c>
      <c r="D52" s="30" t="s">
        <v>20</v>
      </c>
      <c r="E52" s="32">
        <v>43011</v>
      </c>
      <c r="F52" s="34">
        <v>43151</v>
      </c>
      <c r="G52" s="4" t="s">
        <v>134</v>
      </c>
      <c r="H52" s="81"/>
      <c r="I52" s="93"/>
      <c r="J52" s="79"/>
      <c r="K52" s="29"/>
      <c r="L52" s="13">
        <f>20448.29+13632.19</f>
        <v>34080.480000000003</v>
      </c>
    </row>
    <row r="53" spans="1:12" ht="99.9" customHeight="1">
      <c r="A53" s="9">
        <v>48</v>
      </c>
      <c r="B53" s="8" t="s">
        <v>101</v>
      </c>
      <c r="C53" s="14">
        <v>3301630962</v>
      </c>
      <c r="D53" s="28" t="s">
        <v>141</v>
      </c>
      <c r="E53" s="12">
        <v>43056</v>
      </c>
      <c r="F53" s="12"/>
      <c r="G53" s="4" t="s">
        <v>161</v>
      </c>
      <c r="H53" s="81"/>
      <c r="I53" s="93"/>
      <c r="J53" s="79"/>
      <c r="K53" s="29"/>
      <c r="L53" s="29">
        <f>6720+2520</f>
        <v>9240</v>
      </c>
    </row>
    <row r="54" spans="1:12" ht="99.9" customHeight="1">
      <c r="A54" s="9">
        <v>49</v>
      </c>
      <c r="B54" s="23" t="s">
        <v>136</v>
      </c>
      <c r="C54" s="91" t="s">
        <v>137</v>
      </c>
      <c r="D54" s="4" t="s">
        <v>138</v>
      </c>
      <c r="E54" s="87">
        <v>43066</v>
      </c>
      <c r="F54" s="122" t="s">
        <v>347</v>
      </c>
      <c r="G54" s="116" t="s">
        <v>321</v>
      </c>
      <c r="H54" s="4"/>
      <c r="I54" s="12"/>
      <c r="J54" s="68"/>
      <c r="K54" s="29"/>
      <c r="L54" s="29">
        <f>9660.2+9660.2+14490.3+14490.3+9660.2+9660.2+9660.2+14490+14490+9611.9</f>
        <v>115873.49999999999</v>
      </c>
    </row>
    <row r="55" spans="1:12" ht="99.9" customHeight="1">
      <c r="A55" s="9">
        <v>50</v>
      </c>
      <c r="B55" s="8" t="s">
        <v>142</v>
      </c>
      <c r="C55" s="25" t="s">
        <v>143</v>
      </c>
      <c r="D55" s="4" t="s">
        <v>51</v>
      </c>
      <c r="E55" s="12" t="s">
        <v>203</v>
      </c>
      <c r="F55" s="12" t="s">
        <v>204</v>
      </c>
      <c r="G55" s="61" t="s">
        <v>214</v>
      </c>
      <c r="H55" s="61"/>
      <c r="I55" s="107"/>
      <c r="J55" s="79"/>
      <c r="K55" s="29"/>
      <c r="L55" s="29">
        <f>557.6+1533.33+1533.33+1533.33+1533.33+1533.33+1533.33+1000+2750+3300+3300</f>
        <v>20107.580000000002</v>
      </c>
    </row>
    <row r="56" spans="1:12" ht="99.9" customHeight="1">
      <c r="A56" s="9">
        <v>51</v>
      </c>
      <c r="B56" s="8" t="s">
        <v>144</v>
      </c>
      <c r="C56" s="25" t="s">
        <v>145</v>
      </c>
      <c r="D56" s="4" t="s">
        <v>146</v>
      </c>
      <c r="E56" s="32">
        <v>43118</v>
      </c>
      <c r="F56" s="12" t="s">
        <v>147</v>
      </c>
      <c r="G56" s="85" t="s">
        <v>148</v>
      </c>
      <c r="H56" s="61"/>
      <c r="I56" s="107"/>
      <c r="J56" s="79"/>
      <c r="K56" s="29"/>
      <c r="L56" s="29">
        <f>12579+4200+16005.28+16005.28+16005.28+16005.28+16005.28+16005.28+16005.28</f>
        <v>128815.95999999999</v>
      </c>
    </row>
    <row r="57" spans="1:12" ht="99.9" customHeight="1">
      <c r="A57" s="9">
        <v>52</v>
      </c>
      <c r="B57" s="8" t="s">
        <v>63</v>
      </c>
      <c r="C57" s="25" t="s">
        <v>151</v>
      </c>
      <c r="D57" s="4" t="s">
        <v>150</v>
      </c>
      <c r="E57" s="12">
        <v>43140</v>
      </c>
      <c r="F57" s="12" t="s">
        <v>64</v>
      </c>
      <c r="G57" s="37" t="s">
        <v>149</v>
      </c>
      <c r="H57" s="37"/>
      <c r="I57" s="37"/>
      <c r="J57" s="79"/>
      <c r="K57" s="51"/>
      <c r="L57" s="13">
        <f>10424.57+8215.37+7979.24+7779.24+7784.94+7783.33+7779.24+7779.24+7779.24+7779.24+7779.24+7779.24+7779.24+7779.24+7779.24</f>
        <v>119979.85000000003</v>
      </c>
    </row>
    <row r="58" spans="1:12" ht="99.9" customHeight="1">
      <c r="A58" s="9">
        <v>53</v>
      </c>
      <c r="B58" s="8" t="s">
        <v>194</v>
      </c>
      <c r="C58" s="25" t="s">
        <v>154</v>
      </c>
      <c r="D58" s="4" t="s">
        <v>155</v>
      </c>
      <c r="E58" s="12">
        <v>43144</v>
      </c>
      <c r="F58" s="12" t="s">
        <v>156</v>
      </c>
      <c r="G58" s="38">
        <v>27000</v>
      </c>
      <c r="H58" s="38"/>
      <c r="I58" s="109"/>
      <c r="J58" s="79"/>
      <c r="K58" s="51"/>
      <c r="L58" s="13">
        <f>18900+8100</f>
        <v>27000</v>
      </c>
    </row>
    <row r="59" spans="1:12" ht="99.9" customHeight="1">
      <c r="A59" s="9">
        <v>54</v>
      </c>
      <c r="B59" s="8" t="s">
        <v>157</v>
      </c>
      <c r="C59" s="25">
        <v>7931520964</v>
      </c>
      <c r="D59" s="4" t="s">
        <v>158</v>
      </c>
      <c r="E59" s="12">
        <v>43069</v>
      </c>
      <c r="F59" s="12" t="s">
        <v>159</v>
      </c>
      <c r="G59" s="39" t="s">
        <v>160</v>
      </c>
      <c r="H59" s="39"/>
      <c r="I59" s="111"/>
      <c r="J59" s="79"/>
      <c r="K59" s="51"/>
      <c r="L59" s="13">
        <v>56095.5</v>
      </c>
    </row>
    <row r="60" spans="1:12" ht="99.9" customHeight="1">
      <c r="A60" s="9">
        <v>55</v>
      </c>
      <c r="B60" s="8" t="s">
        <v>162</v>
      </c>
      <c r="C60" s="25" t="s">
        <v>163</v>
      </c>
      <c r="D60" s="4" t="s">
        <v>164</v>
      </c>
      <c r="E60" s="12">
        <v>43083</v>
      </c>
      <c r="F60" s="12" t="s">
        <v>165</v>
      </c>
      <c r="G60" s="13" t="s">
        <v>166</v>
      </c>
      <c r="H60" s="13"/>
      <c r="I60" s="111"/>
      <c r="J60" s="79"/>
      <c r="K60" s="51"/>
      <c r="L60" s="13">
        <v>3200</v>
      </c>
    </row>
    <row r="61" spans="1:12" ht="99.9" customHeight="1">
      <c r="A61" s="9">
        <v>56</v>
      </c>
      <c r="B61" s="8" t="s">
        <v>241</v>
      </c>
      <c r="C61" s="25" t="s">
        <v>170</v>
      </c>
      <c r="D61" s="4" t="s">
        <v>167</v>
      </c>
      <c r="E61" s="12">
        <v>43090</v>
      </c>
      <c r="F61" s="12" t="s">
        <v>168</v>
      </c>
      <c r="G61" s="13" t="s">
        <v>169</v>
      </c>
      <c r="H61" s="13"/>
      <c r="I61" s="111"/>
      <c r="J61" s="79"/>
      <c r="K61" s="51"/>
      <c r="L61" s="13">
        <v>9660</v>
      </c>
    </row>
    <row r="62" spans="1:12" ht="187.2">
      <c r="A62" s="9">
        <v>57</v>
      </c>
      <c r="B62" s="8" t="s">
        <v>171</v>
      </c>
      <c r="C62" s="25">
        <v>12883390150</v>
      </c>
      <c r="D62" s="4" t="s">
        <v>348</v>
      </c>
      <c r="E62" s="46" t="s">
        <v>349</v>
      </c>
      <c r="F62" s="12" t="s">
        <v>172</v>
      </c>
      <c r="G62" s="13">
        <f>342000+15000+12000</f>
        <v>369000</v>
      </c>
      <c r="H62" s="40"/>
      <c r="I62" s="106"/>
      <c r="J62" s="79"/>
      <c r="K62" s="51"/>
      <c r="L62" s="57">
        <f>15000+29700+45000+12000+59400</f>
        <v>161100</v>
      </c>
    </row>
    <row r="63" spans="1:12" ht="99.9" customHeight="1">
      <c r="A63" s="9">
        <v>58</v>
      </c>
      <c r="B63" s="8" t="s">
        <v>173</v>
      </c>
      <c r="C63" s="25" t="s">
        <v>174</v>
      </c>
      <c r="D63" s="4" t="s">
        <v>175</v>
      </c>
      <c r="E63" s="12">
        <v>43202</v>
      </c>
      <c r="F63" s="12" t="s">
        <v>176</v>
      </c>
      <c r="G63" s="40" t="s">
        <v>177</v>
      </c>
      <c r="H63" s="40"/>
      <c r="I63" s="106"/>
      <c r="J63" s="79"/>
      <c r="K63" s="51"/>
      <c r="L63" s="13">
        <f>4420+4420</f>
        <v>8840</v>
      </c>
    </row>
    <row r="64" spans="1:12" ht="99.9" customHeight="1">
      <c r="A64" s="9">
        <v>59</v>
      </c>
      <c r="B64" s="8" t="s">
        <v>21</v>
      </c>
      <c r="C64" s="14">
        <v>7583180968</v>
      </c>
      <c r="D64" s="30" t="s">
        <v>20</v>
      </c>
      <c r="E64" s="32">
        <v>43223</v>
      </c>
      <c r="F64" s="3" t="s">
        <v>178</v>
      </c>
      <c r="G64" s="67" t="s">
        <v>179</v>
      </c>
      <c r="H64" s="67"/>
      <c r="I64" s="100"/>
      <c r="J64" s="79"/>
      <c r="K64" s="51"/>
      <c r="L64" s="63">
        <f>48679.56+19706.53+6412.8+9519.4</f>
        <v>84318.29</v>
      </c>
    </row>
    <row r="65" spans="1:12" ht="99.9" customHeight="1">
      <c r="A65" s="9">
        <v>60</v>
      </c>
      <c r="B65" s="8" t="s">
        <v>112</v>
      </c>
      <c r="C65" s="15" t="s">
        <v>469</v>
      </c>
      <c r="D65" s="4" t="s">
        <v>180</v>
      </c>
      <c r="E65" s="31">
        <v>43257</v>
      </c>
      <c r="F65" s="12" t="s">
        <v>181</v>
      </c>
      <c r="G65" s="66" t="s">
        <v>218</v>
      </c>
      <c r="H65" s="66"/>
      <c r="I65" s="111"/>
      <c r="J65" s="79"/>
      <c r="K65" s="51"/>
      <c r="L65" s="63">
        <f>5000+15000+5000+5000+15000</f>
        <v>45000</v>
      </c>
    </row>
    <row r="66" spans="1:12" ht="99.9" customHeight="1">
      <c r="A66" s="9">
        <v>61</v>
      </c>
      <c r="B66" s="8" t="s">
        <v>194</v>
      </c>
      <c r="C66" s="25" t="s">
        <v>154</v>
      </c>
      <c r="D66" s="4" t="s">
        <v>185</v>
      </c>
      <c r="E66" s="12">
        <v>43257</v>
      </c>
      <c r="F66" s="12" t="s">
        <v>186</v>
      </c>
      <c r="G66" s="38">
        <v>13000</v>
      </c>
      <c r="H66" s="38"/>
      <c r="I66" s="109"/>
      <c r="J66" s="79"/>
      <c r="K66" s="51"/>
      <c r="L66" s="13">
        <f>5200+7800</f>
        <v>13000</v>
      </c>
    </row>
    <row r="67" spans="1:12" ht="99.9" customHeight="1">
      <c r="A67" s="9">
        <v>62</v>
      </c>
      <c r="B67" s="8" t="s">
        <v>335</v>
      </c>
      <c r="C67" s="25" t="s">
        <v>187</v>
      </c>
      <c r="D67" s="4" t="s">
        <v>188</v>
      </c>
      <c r="E67" s="34">
        <v>43283</v>
      </c>
      <c r="F67" s="12" t="s">
        <v>189</v>
      </c>
      <c r="G67" s="82" t="s">
        <v>190</v>
      </c>
      <c r="H67" s="82" t="s">
        <v>723</v>
      </c>
      <c r="I67" s="12" t="s">
        <v>724</v>
      </c>
      <c r="J67" s="79" t="s">
        <v>700</v>
      </c>
      <c r="K67" s="20">
        <f>23431.47+12021.13+2467.83+2839.34+8.59+9.89+41.86+81.57+8.59+9.89+41.86+40.65+10094.98+2384.39+2072.41+942.02+1837.49+2114.11+8950.7+835.23+8.04+9.25+39.16+3.65+8.59+9.89+41.86+81.57+8.59+9.89+41.86+40.65+10094.98+2384.39+2072.41+942.02+1837.49+2114.11+8950.7+835.23+8.04+9.25+39.16+3.65</f>
        <v>99828.429999999964</v>
      </c>
      <c r="L67" s="57">
        <f>1659126.27+173278.47+100697.36+45334.43+58338.53+117116.6+100330.94+71959.18+81361.18+74566.27+12811.7+12021.13+2467.83+2839.34+2839.34+2384.39+10094.98+2072.41+19677.04+2114.11+8950.7+1837.49+17446.6+9.25+36.16+8.04+76.32+2261.27+9573.74+1965.4+18661.04+16749.72+12021.13+2467.83+2839.34+12021.13+2467.83+2839.34+13903.68+10094.98+2072.41+2384.39+9806.62+1837.49+211.11+8950.7+8695.01+8.04+9.25+39.16+38.04+1965.4+9573.74+9300.26+2261.27+23431.47+12021.13+2467.83+2839.34</f>
        <v>2785575.1500000018</v>
      </c>
    </row>
    <row r="68" spans="1:12" ht="99.9" customHeight="1">
      <c r="A68" s="9">
        <v>63</v>
      </c>
      <c r="B68" s="8" t="s">
        <v>191</v>
      </c>
      <c r="C68" s="25" t="s">
        <v>192</v>
      </c>
      <c r="D68" s="4" t="s">
        <v>193</v>
      </c>
      <c r="E68" s="34">
        <v>43276</v>
      </c>
      <c r="F68" s="12" t="s">
        <v>215</v>
      </c>
      <c r="G68" s="82">
        <f>138149.13+11800</f>
        <v>149949.13</v>
      </c>
      <c r="H68" s="82"/>
      <c r="I68" s="46"/>
      <c r="J68" s="79"/>
      <c r="K68" s="51"/>
      <c r="L68" s="13">
        <f>27491.68+110657.45+11800</f>
        <v>149949.13</v>
      </c>
    </row>
    <row r="69" spans="1:12" ht="99.9" customHeight="1">
      <c r="A69" s="9">
        <v>64</v>
      </c>
      <c r="B69" s="8" t="s">
        <v>101</v>
      </c>
      <c r="C69" s="14">
        <v>3301630962</v>
      </c>
      <c r="D69" s="59" t="s">
        <v>195</v>
      </c>
      <c r="E69" s="31">
        <v>43312</v>
      </c>
      <c r="F69" s="60"/>
      <c r="G69" s="48" t="s">
        <v>196</v>
      </c>
      <c r="H69" s="48"/>
      <c r="I69" s="92"/>
      <c r="J69" s="79"/>
      <c r="K69" s="51"/>
      <c r="L69" s="13">
        <v>3206.4</v>
      </c>
    </row>
    <row r="70" spans="1:12" ht="99.9" customHeight="1">
      <c r="A70" s="9">
        <v>65</v>
      </c>
      <c r="B70" s="8" t="s">
        <v>197</v>
      </c>
      <c r="C70" s="25" t="s">
        <v>198</v>
      </c>
      <c r="D70" s="28" t="s">
        <v>199</v>
      </c>
      <c r="E70" s="31">
        <v>43369</v>
      </c>
      <c r="F70" s="62" t="s">
        <v>201</v>
      </c>
      <c r="G70" s="13" t="s">
        <v>200</v>
      </c>
      <c r="H70" s="13"/>
      <c r="I70" s="111"/>
      <c r="J70" s="79"/>
      <c r="K70" s="51"/>
      <c r="L70" s="13">
        <f>8400+8400+7500+7500+7500</f>
        <v>39300</v>
      </c>
    </row>
    <row r="71" spans="1:12" ht="99.9" customHeight="1">
      <c r="A71" s="9">
        <v>66</v>
      </c>
      <c r="B71" s="8" t="s">
        <v>260</v>
      </c>
      <c r="C71" s="25" t="s">
        <v>211</v>
      </c>
      <c r="D71" s="4" t="s">
        <v>210</v>
      </c>
      <c r="E71" s="12">
        <v>43347</v>
      </c>
      <c r="F71" s="12" t="s">
        <v>213</v>
      </c>
      <c r="G71" s="65" t="s">
        <v>212</v>
      </c>
      <c r="H71" s="65"/>
      <c r="I71" s="111"/>
      <c r="J71" s="51"/>
      <c r="K71" s="51"/>
      <c r="L71" s="13">
        <f>26.38+130.09+535.33+660+660+660+660+130.09+660+660+660+660+130.09+660+660+660+660</f>
        <v>8871.98</v>
      </c>
    </row>
    <row r="72" spans="1:12" ht="99.9" customHeight="1">
      <c r="A72" s="9">
        <v>67</v>
      </c>
      <c r="B72" s="8" t="s">
        <v>202</v>
      </c>
      <c r="C72" s="25">
        <v>10157530964</v>
      </c>
      <c r="D72" s="4" t="s">
        <v>51</v>
      </c>
      <c r="E72" s="12" t="s">
        <v>289</v>
      </c>
      <c r="F72" s="46" t="s">
        <v>297</v>
      </c>
      <c r="G72" s="61">
        <f>19400+1616+808</f>
        <v>21824</v>
      </c>
      <c r="H72" s="61"/>
      <c r="I72" s="107"/>
      <c r="J72" s="79"/>
      <c r="K72" s="51"/>
      <c r="L72" s="29">
        <f>1617+1617+1617+1617+1617+1617+1617+1617+3234+3234+1617+888</f>
        <v>21909</v>
      </c>
    </row>
    <row r="73" spans="1:12" ht="99.9" customHeight="1">
      <c r="A73" s="9">
        <v>68</v>
      </c>
      <c r="B73" s="8" t="s">
        <v>205</v>
      </c>
      <c r="C73" s="14">
        <v>1850570746</v>
      </c>
      <c r="D73" s="4" t="s">
        <v>206</v>
      </c>
      <c r="E73" s="31">
        <v>43424</v>
      </c>
      <c r="F73" s="12" t="s">
        <v>207</v>
      </c>
      <c r="G73" s="64" t="s">
        <v>208</v>
      </c>
      <c r="H73" s="64"/>
      <c r="I73" s="114"/>
      <c r="J73" s="79"/>
      <c r="K73" s="51"/>
      <c r="L73" s="29">
        <f>8000+8000+8000</f>
        <v>24000</v>
      </c>
    </row>
    <row r="74" spans="1:12" ht="99.9" customHeight="1">
      <c r="A74" s="9">
        <v>69</v>
      </c>
      <c r="B74" s="8" t="s">
        <v>27</v>
      </c>
      <c r="C74" s="14">
        <v>830660155</v>
      </c>
      <c r="D74" s="4" t="s">
        <v>38</v>
      </c>
      <c r="E74" s="3">
        <v>43447</v>
      </c>
      <c r="F74" s="3" t="s">
        <v>216</v>
      </c>
      <c r="G74" s="4" t="s">
        <v>30</v>
      </c>
      <c r="H74" s="4"/>
      <c r="I74" s="46"/>
      <c r="J74" s="79"/>
      <c r="K74" s="51"/>
      <c r="L74" s="13">
        <f>5819+5759</f>
        <v>11578</v>
      </c>
    </row>
    <row r="75" spans="1:12" ht="99.9" customHeight="1">
      <c r="A75" s="9">
        <v>70</v>
      </c>
      <c r="B75" s="8" t="s">
        <v>220</v>
      </c>
      <c r="C75" s="25" t="s">
        <v>525</v>
      </c>
      <c r="D75" s="4" t="s">
        <v>221</v>
      </c>
      <c r="E75" s="31">
        <v>43474</v>
      </c>
      <c r="F75" s="46" t="s">
        <v>222</v>
      </c>
      <c r="G75" s="64" t="s">
        <v>223</v>
      </c>
      <c r="H75" s="64"/>
      <c r="I75" s="46"/>
      <c r="J75" s="79"/>
      <c r="K75" s="51"/>
      <c r="L75" s="13">
        <v>28000</v>
      </c>
    </row>
    <row r="76" spans="1:12" ht="99.9" customHeight="1">
      <c r="A76" s="9">
        <v>71</v>
      </c>
      <c r="B76" s="8" t="s">
        <v>224</v>
      </c>
      <c r="C76" s="25" t="s">
        <v>225</v>
      </c>
      <c r="D76" s="4" t="s">
        <v>129</v>
      </c>
      <c r="E76" s="31">
        <v>43432</v>
      </c>
      <c r="F76" s="46" t="s">
        <v>226</v>
      </c>
      <c r="G76" s="38" t="s">
        <v>243</v>
      </c>
      <c r="H76" s="38"/>
      <c r="I76" s="109"/>
      <c r="J76" s="79"/>
      <c r="K76" s="51"/>
      <c r="L76" s="13">
        <v>8344.66</v>
      </c>
    </row>
    <row r="77" spans="1:12" ht="99.9" customHeight="1">
      <c r="A77" s="9">
        <v>72</v>
      </c>
      <c r="B77" s="8" t="s">
        <v>241</v>
      </c>
      <c r="C77" s="25" t="s">
        <v>227</v>
      </c>
      <c r="D77" s="4" t="s">
        <v>228</v>
      </c>
      <c r="E77" s="31">
        <v>43440</v>
      </c>
      <c r="F77" s="46" t="s">
        <v>229</v>
      </c>
      <c r="G77" s="64" t="s">
        <v>230</v>
      </c>
      <c r="H77" s="64"/>
      <c r="I77" s="114"/>
      <c r="J77" s="79"/>
      <c r="K77" s="51"/>
      <c r="L77" s="13">
        <v>5290.56</v>
      </c>
    </row>
    <row r="78" spans="1:12" ht="99.9" customHeight="1">
      <c r="A78" s="9">
        <v>73</v>
      </c>
      <c r="B78" s="8" t="s">
        <v>194</v>
      </c>
      <c r="C78" s="25" t="s">
        <v>154</v>
      </c>
      <c r="D78" s="4" t="s">
        <v>231</v>
      </c>
      <c r="E78" s="12">
        <v>43480</v>
      </c>
      <c r="F78" s="12" t="s">
        <v>244</v>
      </c>
      <c r="G78" s="38">
        <v>20000</v>
      </c>
      <c r="H78" s="38"/>
      <c r="I78" s="109"/>
      <c r="J78" s="79"/>
      <c r="K78" s="51"/>
      <c r="L78" s="13">
        <f>10000+10000</f>
        <v>20000</v>
      </c>
    </row>
    <row r="79" spans="1:12" ht="99.9" customHeight="1">
      <c r="A79" s="9">
        <v>74</v>
      </c>
      <c r="B79" s="8" t="s">
        <v>194</v>
      </c>
      <c r="C79" s="25" t="s">
        <v>154</v>
      </c>
      <c r="D79" s="4" t="s">
        <v>242</v>
      </c>
      <c r="E79" s="12">
        <v>43505</v>
      </c>
      <c r="F79" s="12" t="s">
        <v>245</v>
      </c>
      <c r="G79" s="38">
        <v>20000</v>
      </c>
      <c r="H79" s="38"/>
      <c r="I79" s="109"/>
      <c r="J79" s="79"/>
      <c r="K79" s="51"/>
      <c r="L79" s="13">
        <f>5000+5000+5000+5000</f>
        <v>20000</v>
      </c>
    </row>
    <row r="80" spans="1:12" ht="219">
      <c r="A80" s="9">
        <v>75</v>
      </c>
      <c r="B80" s="8" t="s">
        <v>7</v>
      </c>
      <c r="C80" s="14">
        <v>3049560166</v>
      </c>
      <c r="D80" s="5" t="s">
        <v>232</v>
      </c>
      <c r="E80" s="12" t="s">
        <v>518</v>
      </c>
      <c r="F80" s="4" t="s">
        <v>519</v>
      </c>
      <c r="G80" s="5" t="s">
        <v>517</v>
      </c>
      <c r="H80" s="67"/>
      <c r="I80" s="100"/>
      <c r="J80" s="79"/>
      <c r="K80" s="51"/>
      <c r="L80" s="13">
        <f>8800+7400+1400+3000+1000+13200+12800+8800+4400</f>
        <v>60800</v>
      </c>
    </row>
    <row r="81" spans="1:12" ht="99.9" customHeight="1">
      <c r="A81" s="9">
        <v>76</v>
      </c>
      <c r="B81" s="8" t="s">
        <v>233</v>
      </c>
      <c r="C81" s="14" t="s">
        <v>234</v>
      </c>
      <c r="D81" s="5" t="s">
        <v>235</v>
      </c>
      <c r="E81" s="24">
        <v>43502</v>
      </c>
      <c r="F81" s="4" t="s">
        <v>236</v>
      </c>
      <c r="G81" s="84">
        <v>937.5</v>
      </c>
      <c r="H81" s="39"/>
      <c r="I81" s="111"/>
      <c r="J81" s="79"/>
      <c r="K81" s="51"/>
      <c r="L81" s="13">
        <v>750</v>
      </c>
    </row>
    <row r="82" spans="1:12" ht="99.9" customHeight="1">
      <c r="A82" s="9">
        <v>77</v>
      </c>
      <c r="B82" s="8" t="s">
        <v>237</v>
      </c>
      <c r="C82" s="14">
        <v>12735620150</v>
      </c>
      <c r="D82" s="5" t="s">
        <v>238</v>
      </c>
      <c r="E82" s="3">
        <v>43522</v>
      </c>
      <c r="F82" s="4" t="s">
        <v>239</v>
      </c>
      <c r="G82" s="5" t="s">
        <v>240</v>
      </c>
      <c r="H82" s="39"/>
      <c r="I82" s="111"/>
      <c r="J82" s="79"/>
      <c r="K82" s="51"/>
      <c r="L82" s="13">
        <v>2312.84</v>
      </c>
    </row>
    <row r="83" spans="1:12" ht="99.9" customHeight="1">
      <c r="A83" s="9">
        <v>78</v>
      </c>
      <c r="B83" s="8" t="s">
        <v>157</v>
      </c>
      <c r="C83" s="25">
        <v>7931520964</v>
      </c>
      <c r="D83" s="4" t="s">
        <v>158</v>
      </c>
      <c r="E83" s="12" t="s">
        <v>246</v>
      </c>
      <c r="F83" s="12" t="s">
        <v>247</v>
      </c>
      <c r="G83" s="39" t="s">
        <v>160</v>
      </c>
      <c r="H83" s="39"/>
      <c r="I83" s="111"/>
      <c r="J83" s="79"/>
      <c r="K83" s="51"/>
      <c r="L83" s="57">
        <f>2391.5+1906+2122+1909+2360+2633+1866+1850+1942.5+2051+1328.5+1270+1287.5+1322+1330+1297+1322+1320.5+1336.5+1259+1306+1339.5+1316+1258.5+1335+1311+991.12+668.66+1180+1180+1251+1219.5+1322+1276+1180+1180+1352+1454.5+1424+1424+1453+1459.5+1504+1347.5+1548+1473+1617+1440</f>
        <v>70914.78</v>
      </c>
    </row>
    <row r="84" spans="1:12" ht="99.9" customHeight="1">
      <c r="A84" s="9">
        <v>79</v>
      </c>
      <c r="B84" s="8" t="s">
        <v>248</v>
      </c>
      <c r="C84" s="14" t="s">
        <v>249</v>
      </c>
      <c r="D84" s="5" t="s">
        <v>250</v>
      </c>
      <c r="E84" s="24">
        <v>43571</v>
      </c>
      <c r="F84" s="4" t="s">
        <v>251</v>
      </c>
      <c r="G84" s="84" t="s">
        <v>252</v>
      </c>
      <c r="H84" s="39"/>
      <c r="I84" s="111"/>
      <c r="J84" s="79"/>
      <c r="K84" s="51"/>
      <c r="L84" s="13">
        <v>6000</v>
      </c>
    </row>
    <row r="85" spans="1:12" ht="99.9" customHeight="1">
      <c r="A85" s="9">
        <v>80</v>
      </c>
      <c r="B85" s="8" t="s">
        <v>253</v>
      </c>
      <c r="C85" s="14" t="s">
        <v>254</v>
      </c>
      <c r="D85" s="5" t="s">
        <v>250</v>
      </c>
      <c r="E85" s="3">
        <v>43571</v>
      </c>
      <c r="F85" s="4" t="s">
        <v>251</v>
      </c>
      <c r="G85" s="5" t="s">
        <v>252</v>
      </c>
      <c r="H85" s="5"/>
      <c r="I85" s="37"/>
      <c r="J85" s="79"/>
      <c r="K85" s="51"/>
      <c r="L85" s="13">
        <v>5116.72</v>
      </c>
    </row>
    <row r="86" spans="1:12" ht="99.9" customHeight="1">
      <c r="A86" s="9">
        <v>81</v>
      </c>
      <c r="B86" s="8" t="s">
        <v>259</v>
      </c>
      <c r="C86" s="25" t="s">
        <v>255</v>
      </c>
      <c r="D86" s="5" t="s">
        <v>256</v>
      </c>
      <c r="E86" s="3">
        <v>43600</v>
      </c>
      <c r="F86" s="4" t="s">
        <v>257</v>
      </c>
      <c r="G86" s="5" t="s">
        <v>258</v>
      </c>
      <c r="H86" s="37"/>
      <c r="I86" s="37"/>
      <c r="J86" s="76"/>
      <c r="K86" s="51"/>
      <c r="L86" s="13">
        <f>5344+1603.2</f>
        <v>6947.2</v>
      </c>
    </row>
    <row r="87" spans="1:12" ht="99.9" customHeight="1">
      <c r="A87" s="9">
        <v>82</v>
      </c>
      <c r="B87" s="8" t="s">
        <v>261</v>
      </c>
      <c r="C87" s="25" t="s">
        <v>264</v>
      </c>
      <c r="D87" s="5" t="s">
        <v>262</v>
      </c>
      <c r="E87" s="3">
        <v>43451</v>
      </c>
      <c r="F87" s="4"/>
      <c r="G87" s="5" t="s">
        <v>263</v>
      </c>
      <c r="H87" s="5"/>
      <c r="I87" s="37"/>
      <c r="J87" s="140"/>
      <c r="K87" s="153"/>
      <c r="L87" s="154"/>
    </row>
    <row r="88" spans="1:12" ht="99.9" customHeight="1">
      <c r="A88" s="9">
        <v>83</v>
      </c>
      <c r="B88" s="8" t="s">
        <v>277</v>
      </c>
      <c r="C88" s="25"/>
      <c r="D88" s="5" t="s">
        <v>266</v>
      </c>
      <c r="E88" s="3">
        <v>43643</v>
      </c>
      <c r="F88" s="4" t="s">
        <v>267</v>
      </c>
      <c r="G88" s="4" t="s">
        <v>276</v>
      </c>
      <c r="H88" s="5"/>
      <c r="I88" s="37"/>
      <c r="J88" s="79"/>
      <c r="K88" s="51"/>
      <c r="L88" s="13">
        <f>400000+400000</f>
        <v>800000</v>
      </c>
    </row>
    <row r="89" spans="1:12" ht="99.9" customHeight="1">
      <c r="A89" s="9">
        <v>84</v>
      </c>
      <c r="B89" s="8" t="s">
        <v>21</v>
      </c>
      <c r="C89" s="95">
        <v>7583180968</v>
      </c>
      <c r="D89" s="30" t="s">
        <v>268</v>
      </c>
      <c r="E89" s="32">
        <v>43713</v>
      </c>
      <c r="F89" s="46" t="s">
        <v>269</v>
      </c>
      <c r="G89" s="67" t="s">
        <v>270</v>
      </c>
      <c r="H89" s="67"/>
      <c r="I89" s="100"/>
      <c r="J89" s="79"/>
      <c r="K89" s="57"/>
      <c r="L89" s="63">
        <f>9832.96+2458.24</f>
        <v>12291.199999999999</v>
      </c>
    </row>
    <row r="90" spans="1:12" ht="99.9" customHeight="1">
      <c r="A90" s="9">
        <v>85</v>
      </c>
      <c r="B90" s="8" t="s">
        <v>271</v>
      </c>
      <c r="C90" s="96" t="s">
        <v>272</v>
      </c>
      <c r="D90" s="30" t="s">
        <v>273</v>
      </c>
      <c r="E90" s="32">
        <v>43720</v>
      </c>
      <c r="F90" s="46" t="s">
        <v>274</v>
      </c>
      <c r="G90" s="67" t="s">
        <v>275</v>
      </c>
      <c r="H90" s="67"/>
      <c r="I90" s="100"/>
      <c r="J90" s="79"/>
      <c r="K90" s="57"/>
      <c r="L90" s="63">
        <f>13230+5670</f>
        <v>18900</v>
      </c>
    </row>
    <row r="91" spans="1:12" ht="99.9" customHeight="1">
      <c r="A91" s="9">
        <v>86</v>
      </c>
      <c r="B91" s="8" t="s">
        <v>278</v>
      </c>
      <c r="C91" s="96" t="s">
        <v>279</v>
      </c>
      <c r="D91" s="5" t="s">
        <v>280</v>
      </c>
      <c r="E91" s="32">
        <v>43748</v>
      </c>
      <c r="F91" s="46" t="s">
        <v>281</v>
      </c>
      <c r="G91" s="67" t="s">
        <v>282</v>
      </c>
      <c r="H91" s="67"/>
      <c r="I91" s="100"/>
      <c r="J91" s="79"/>
      <c r="K91" s="57"/>
      <c r="L91" s="63"/>
    </row>
    <row r="92" spans="1:12" ht="99.9" customHeight="1">
      <c r="A92" s="9">
        <v>87</v>
      </c>
      <c r="B92" s="8" t="s">
        <v>728</v>
      </c>
      <c r="C92" s="15" t="s">
        <v>283</v>
      </c>
      <c r="D92" s="4" t="s">
        <v>284</v>
      </c>
      <c r="E92" s="34">
        <v>43748</v>
      </c>
      <c r="F92" s="46" t="s">
        <v>285</v>
      </c>
      <c r="G92" s="99" t="s">
        <v>286</v>
      </c>
      <c r="H92" s="50" t="s">
        <v>729</v>
      </c>
      <c r="I92" s="100">
        <v>45007</v>
      </c>
      <c r="J92" s="79" t="s">
        <v>700</v>
      </c>
      <c r="K92" s="57">
        <f>5000+20000+7000+2800</f>
        <v>34800</v>
      </c>
      <c r="L92" s="63">
        <f>131667+7000+65833.5+65833.5+7000+7000+5000+20000+7000+2800</f>
        <v>319134</v>
      </c>
    </row>
    <row r="93" spans="1:12" ht="99.9" customHeight="1">
      <c r="A93" s="9">
        <v>88</v>
      </c>
      <c r="B93" s="8" t="s">
        <v>21</v>
      </c>
      <c r="C93" s="95">
        <v>7583180968</v>
      </c>
      <c r="D93" s="4" t="s">
        <v>287</v>
      </c>
      <c r="E93" s="34">
        <v>43760</v>
      </c>
      <c r="F93" s="46"/>
      <c r="G93" s="99" t="s">
        <v>288</v>
      </c>
      <c r="H93" s="67"/>
      <c r="I93" s="100"/>
      <c r="J93" s="79"/>
      <c r="K93" s="57"/>
      <c r="L93" s="63">
        <f>6904.6+13520.32</f>
        <v>20424.919999999998</v>
      </c>
    </row>
    <row r="94" spans="1:12" ht="99.9" customHeight="1">
      <c r="A94" s="9">
        <v>89</v>
      </c>
      <c r="B94" s="8" t="s">
        <v>290</v>
      </c>
      <c r="C94" s="95" t="s">
        <v>291</v>
      </c>
      <c r="D94" s="4" t="s">
        <v>292</v>
      </c>
      <c r="E94" s="34">
        <v>43775</v>
      </c>
      <c r="F94" s="46" t="s">
        <v>281</v>
      </c>
      <c r="G94" s="99" t="s">
        <v>293</v>
      </c>
      <c r="H94" s="67"/>
      <c r="I94" s="100"/>
      <c r="J94" s="79"/>
      <c r="K94" s="57"/>
      <c r="L94" s="63">
        <f>761+13205.66</f>
        <v>13966.66</v>
      </c>
    </row>
    <row r="95" spans="1:12" ht="99.9" customHeight="1">
      <c r="A95" s="9">
        <v>90</v>
      </c>
      <c r="B95" s="8" t="s">
        <v>21</v>
      </c>
      <c r="C95" s="14">
        <v>7583180968</v>
      </c>
      <c r="D95" s="4" t="s">
        <v>294</v>
      </c>
      <c r="E95" s="34">
        <v>43781</v>
      </c>
      <c r="F95" s="46" t="s">
        <v>561</v>
      </c>
      <c r="G95" s="99" t="s">
        <v>295</v>
      </c>
      <c r="H95" s="67"/>
      <c r="I95" s="100"/>
      <c r="J95" s="79"/>
      <c r="K95" s="57"/>
      <c r="L95" s="63">
        <f>2602.69+9832.96</f>
        <v>12435.65</v>
      </c>
    </row>
    <row r="96" spans="1:12" ht="99.9" customHeight="1">
      <c r="A96" s="9">
        <v>91</v>
      </c>
      <c r="B96" s="8" t="s">
        <v>21</v>
      </c>
      <c r="C96" s="14">
        <v>7583180968</v>
      </c>
      <c r="D96" s="4" t="s">
        <v>573</v>
      </c>
      <c r="E96" s="34">
        <v>43811</v>
      </c>
      <c r="F96" s="46" t="s">
        <v>561</v>
      </c>
      <c r="G96" s="99" t="s">
        <v>350</v>
      </c>
      <c r="H96" s="67"/>
      <c r="I96" s="100"/>
      <c r="J96" s="79"/>
      <c r="K96" s="57"/>
      <c r="L96" s="63">
        <f>7374.72+9832.96</f>
        <v>17207.68</v>
      </c>
    </row>
    <row r="97" spans="1:12" ht="99.9" customHeight="1">
      <c r="A97" s="9">
        <v>92</v>
      </c>
      <c r="B97" s="8" t="s">
        <v>7</v>
      </c>
      <c r="C97" s="101">
        <v>3049560166</v>
      </c>
      <c r="D97" s="102" t="s">
        <v>313</v>
      </c>
      <c r="E97" s="34">
        <v>43787</v>
      </c>
      <c r="F97" s="103" t="s">
        <v>296</v>
      </c>
      <c r="G97" s="104">
        <v>12000</v>
      </c>
      <c r="H97" s="67"/>
      <c r="I97" s="100"/>
      <c r="J97" s="79"/>
      <c r="K97" s="57"/>
      <c r="L97" s="63">
        <v>12000</v>
      </c>
    </row>
    <row r="98" spans="1:12" ht="99.9" customHeight="1">
      <c r="A98" s="9">
        <v>93</v>
      </c>
      <c r="B98" s="8" t="s">
        <v>27</v>
      </c>
      <c r="C98" s="14">
        <v>830660155</v>
      </c>
      <c r="D98" s="4" t="s">
        <v>38</v>
      </c>
      <c r="E98" s="3">
        <v>43802</v>
      </c>
      <c r="F98" s="3" t="s">
        <v>298</v>
      </c>
      <c r="G98" s="4" t="s">
        <v>30</v>
      </c>
      <c r="H98" s="4"/>
      <c r="I98" s="46"/>
      <c r="J98" s="79"/>
      <c r="K98" s="52"/>
      <c r="L98" s="13"/>
    </row>
    <row r="99" spans="1:12" ht="99.9" customHeight="1">
      <c r="A99" s="9">
        <v>94</v>
      </c>
      <c r="B99" s="7" t="s">
        <v>95</v>
      </c>
      <c r="C99" s="14">
        <v>2309220602</v>
      </c>
      <c r="D99" s="4" t="s">
        <v>463</v>
      </c>
      <c r="E99" s="137" t="s">
        <v>464</v>
      </c>
      <c r="F99" s="46" t="s">
        <v>281</v>
      </c>
      <c r="G99" s="90" t="s">
        <v>299</v>
      </c>
      <c r="H99" s="94"/>
      <c r="I99" s="3"/>
      <c r="J99" s="68"/>
      <c r="K99" s="53"/>
      <c r="L99" s="13">
        <v>4500</v>
      </c>
    </row>
    <row r="100" spans="1:12" ht="99.9" customHeight="1">
      <c r="A100" s="9">
        <v>95</v>
      </c>
      <c r="B100" s="8" t="s">
        <v>112</v>
      </c>
      <c r="C100" s="15" t="s">
        <v>469</v>
      </c>
      <c r="D100" s="4" t="s">
        <v>300</v>
      </c>
      <c r="E100" s="3">
        <v>43819</v>
      </c>
      <c r="F100" s="46" t="s">
        <v>301</v>
      </c>
      <c r="G100" s="45" t="s">
        <v>302</v>
      </c>
      <c r="H100" s="94"/>
      <c r="I100" s="3"/>
      <c r="J100" s="68"/>
      <c r="K100" s="53"/>
      <c r="L100" s="13">
        <f>3500+3500</f>
        <v>7000</v>
      </c>
    </row>
    <row r="101" spans="1:12" ht="99.9" customHeight="1">
      <c r="A101" s="9">
        <v>96</v>
      </c>
      <c r="B101" s="8" t="s">
        <v>304</v>
      </c>
      <c r="C101" s="15">
        <v>10147540966</v>
      </c>
      <c r="D101" s="4" t="s">
        <v>305</v>
      </c>
      <c r="E101" s="3">
        <v>43819</v>
      </c>
      <c r="F101" s="46" t="s">
        <v>306</v>
      </c>
      <c r="G101" s="45">
        <v>46000</v>
      </c>
      <c r="H101" s="94"/>
      <c r="I101" s="3"/>
      <c r="J101" s="68"/>
      <c r="K101" s="53"/>
      <c r="L101" s="13">
        <v>46000</v>
      </c>
    </row>
    <row r="102" spans="1:12" ht="99.9" customHeight="1">
      <c r="A102" s="9">
        <v>97</v>
      </c>
      <c r="B102" s="8" t="s">
        <v>307</v>
      </c>
      <c r="C102" s="15" t="s">
        <v>308</v>
      </c>
      <c r="D102" s="4" t="s">
        <v>309</v>
      </c>
      <c r="E102" s="3">
        <v>43819</v>
      </c>
      <c r="F102" s="46" t="s">
        <v>310</v>
      </c>
      <c r="G102" s="45">
        <v>155011.12</v>
      </c>
      <c r="H102" s="94"/>
      <c r="I102" s="3"/>
      <c r="J102" s="68"/>
      <c r="K102" s="53"/>
      <c r="L102" s="13">
        <v>12400.89</v>
      </c>
    </row>
    <row r="103" spans="1:12" ht="99.9" customHeight="1">
      <c r="A103" s="9">
        <v>98</v>
      </c>
      <c r="B103" s="124" t="s">
        <v>311</v>
      </c>
      <c r="C103" s="125">
        <v>11229180150</v>
      </c>
      <c r="D103" s="126" t="s">
        <v>351</v>
      </c>
      <c r="E103" s="127" t="s">
        <v>352</v>
      </c>
      <c r="F103" s="128" t="s">
        <v>353</v>
      </c>
      <c r="G103" s="129" t="s">
        <v>354</v>
      </c>
      <c r="H103" s="94"/>
      <c r="I103" s="3"/>
      <c r="J103" s="68"/>
      <c r="K103" s="53"/>
      <c r="L103" s="13">
        <f>4582.66+166.64+1666.42+1666.42+1666.42+1666.42+1666.42+1666.42+560+1666.42+280+1946.42+1666.42+280+1666.42+280+1666.42+280+280+1666.42+280+1666.42+280+1666.42+1666.42+280+1666.42+280+1666.42+280+1666.42+280+1666.42+280+1666.42+280+1666.42+280</f>
        <v>44504.119999999981</v>
      </c>
    </row>
    <row r="104" spans="1:12" ht="99.9" customHeight="1">
      <c r="A104" s="9">
        <v>99</v>
      </c>
      <c r="B104" s="8" t="s">
        <v>7</v>
      </c>
      <c r="C104" s="101">
        <v>3049560166</v>
      </c>
      <c r="D104" s="102" t="s">
        <v>312</v>
      </c>
      <c r="E104" s="34">
        <v>43858</v>
      </c>
      <c r="F104" s="103" t="s">
        <v>314</v>
      </c>
      <c r="G104" s="104">
        <v>3000</v>
      </c>
      <c r="H104" s="67"/>
      <c r="I104" s="100"/>
      <c r="J104" s="79"/>
      <c r="K104" s="57"/>
      <c r="L104" s="63">
        <v>3000</v>
      </c>
    </row>
    <row r="105" spans="1:12" ht="99.9" customHeight="1">
      <c r="A105" s="9">
        <v>100</v>
      </c>
      <c r="B105" s="8" t="s">
        <v>316</v>
      </c>
      <c r="C105" s="15" t="s">
        <v>317</v>
      </c>
      <c r="D105" s="102" t="s">
        <v>318</v>
      </c>
      <c r="E105" s="34">
        <v>43872</v>
      </c>
      <c r="F105" s="36" t="s">
        <v>319</v>
      </c>
      <c r="G105" s="104" t="s">
        <v>320</v>
      </c>
      <c r="H105" s="67"/>
      <c r="I105" s="100"/>
      <c r="J105" s="79"/>
      <c r="K105" s="57"/>
      <c r="L105" s="57">
        <f>1843.68+1597.86</f>
        <v>3441.54</v>
      </c>
    </row>
    <row r="106" spans="1:12" ht="99.9" customHeight="1">
      <c r="A106" s="9">
        <v>101</v>
      </c>
      <c r="B106" s="8" t="s">
        <v>194</v>
      </c>
      <c r="C106" s="25" t="s">
        <v>154</v>
      </c>
      <c r="D106" s="4" t="s">
        <v>242</v>
      </c>
      <c r="E106" s="12">
        <v>43880</v>
      </c>
      <c r="F106" s="12" t="s">
        <v>322</v>
      </c>
      <c r="G106" s="38">
        <v>38000</v>
      </c>
      <c r="H106" s="38"/>
      <c r="I106" s="109"/>
      <c r="J106" s="79"/>
      <c r="K106" s="57"/>
      <c r="L106" s="13">
        <f>4750+4750+4750+4750+4750+4750+4750+4750</f>
        <v>38000</v>
      </c>
    </row>
    <row r="107" spans="1:12" ht="99.9" customHeight="1">
      <c r="A107" s="9">
        <v>102</v>
      </c>
      <c r="B107" s="8" t="s">
        <v>316</v>
      </c>
      <c r="C107" s="15" t="s">
        <v>317</v>
      </c>
      <c r="D107" s="4" t="s">
        <v>323</v>
      </c>
      <c r="E107" s="12">
        <v>43899</v>
      </c>
      <c r="F107" s="12" t="s">
        <v>324</v>
      </c>
      <c r="G107" s="116" t="s">
        <v>325</v>
      </c>
      <c r="H107" s="38"/>
      <c r="I107" s="109"/>
      <c r="J107" s="79"/>
      <c r="K107" s="57"/>
      <c r="L107" s="13">
        <v>1175.68</v>
      </c>
    </row>
    <row r="108" spans="1:12" ht="99.9" customHeight="1">
      <c r="A108" s="9">
        <v>103</v>
      </c>
      <c r="B108" s="8" t="s">
        <v>144</v>
      </c>
      <c r="C108" s="15" t="s">
        <v>145</v>
      </c>
      <c r="D108" s="4" t="s">
        <v>326</v>
      </c>
      <c r="E108" s="118" t="s">
        <v>329</v>
      </c>
      <c r="F108" s="1" t="s">
        <v>327</v>
      </c>
      <c r="G108" s="4" t="s">
        <v>328</v>
      </c>
      <c r="H108" s="116"/>
      <c r="I108" s="109"/>
      <c r="J108" s="79"/>
      <c r="K108" s="57"/>
      <c r="L108" s="13">
        <f>16032+11362.67+13260.6</f>
        <v>40655.269999999997</v>
      </c>
    </row>
    <row r="109" spans="1:12" ht="99.9" customHeight="1">
      <c r="A109" s="9">
        <v>104</v>
      </c>
      <c r="B109" s="41" t="s">
        <v>330</v>
      </c>
      <c r="C109" s="15" t="s">
        <v>331</v>
      </c>
      <c r="D109" s="4" t="s">
        <v>332</v>
      </c>
      <c r="E109" s="118">
        <v>43937</v>
      </c>
      <c r="F109" s="1" t="s">
        <v>333</v>
      </c>
      <c r="G109" s="4" t="s">
        <v>334</v>
      </c>
      <c r="H109" s="38"/>
      <c r="I109" s="109"/>
      <c r="J109" s="79"/>
      <c r="K109" s="57"/>
      <c r="L109" s="13"/>
    </row>
    <row r="110" spans="1:12" s="119" customFormat="1" ht="99.9" customHeight="1">
      <c r="A110" s="9">
        <v>105</v>
      </c>
      <c r="B110" s="8" t="s">
        <v>336</v>
      </c>
      <c r="C110" s="15">
        <v>12265560016</v>
      </c>
      <c r="D110" s="4" t="s">
        <v>337</v>
      </c>
      <c r="E110" s="118">
        <v>44025</v>
      </c>
      <c r="F110" s="1" t="s">
        <v>338</v>
      </c>
      <c r="G110" s="4" t="s">
        <v>339</v>
      </c>
      <c r="H110" s="38"/>
      <c r="I110" s="109"/>
      <c r="J110" s="79"/>
      <c r="K110" s="57"/>
      <c r="L110" s="13">
        <v>4800</v>
      </c>
    </row>
    <row r="111" spans="1:12" s="119" customFormat="1" ht="99.9" customHeight="1">
      <c r="A111" s="9">
        <v>106</v>
      </c>
      <c r="B111" s="8" t="s">
        <v>340</v>
      </c>
      <c r="C111" s="15" t="s">
        <v>79</v>
      </c>
      <c r="D111" s="4" t="s">
        <v>341</v>
      </c>
      <c r="E111" s="118">
        <v>44035</v>
      </c>
      <c r="F111" s="1" t="s">
        <v>342</v>
      </c>
      <c r="G111" s="120" t="s">
        <v>343</v>
      </c>
      <c r="H111" s="38"/>
      <c r="I111" s="109"/>
      <c r="J111" s="79"/>
      <c r="K111" s="57"/>
      <c r="L111" s="13">
        <v>2137.6</v>
      </c>
    </row>
    <row r="112" spans="1:12" ht="99.9" customHeight="1">
      <c r="A112" s="9">
        <v>107</v>
      </c>
      <c r="B112" s="8" t="s">
        <v>355</v>
      </c>
      <c r="C112" s="15">
        <v>13278150159</v>
      </c>
      <c r="D112" s="4" t="s">
        <v>356</v>
      </c>
      <c r="E112" s="118">
        <v>44141</v>
      </c>
      <c r="F112" s="1" t="s">
        <v>367</v>
      </c>
      <c r="G112" s="120" t="s">
        <v>366</v>
      </c>
      <c r="H112" s="116"/>
      <c r="I112" s="109"/>
      <c r="J112" s="79"/>
      <c r="K112" s="57"/>
      <c r="L112" s="57">
        <v>6261.29</v>
      </c>
    </row>
    <row r="113" spans="1:12" ht="99.9" customHeight="1">
      <c r="A113" s="9">
        <v>108</v>
      </c>
      <c r="B113" s="8" t="s">
        <v>357</v>
      </c>
      <c r="C113" s="25" t="s">
        <v>358</v>
      </c>
      <c r="D113" s="4" t="s">
        <v>359</v>
      </c>
      <c r="E113" s="12">
        <v>44105</v>
      </c>
      <c r="F113" s="12" t="s">
        <v>99</v>
      </c>
      <c r="G113" s="81" t="s">
        <v>360</v>
      </c>
      <c r="H113" s="81"/>
      <c r="I113" s="93"/>
      <c r="J113" s="79"/>
      <c r="K113" s="29">
        <f>903.19+903.19+903.19</f>
        <v>2709.57</v>
      </c>
      <c r="L113" s="29">
        <f>903.19+903.19+903.19+903.19+903.19+903.19+903.19+903.19+903.19+903.19+903.19+903.19+903.19+903.19+903.19+903.19+903.19+903.19+903.19+903.19+903.19+903.19+903.19+903.19+903.19+903.19</f>
        <v>23482.94</v>
      </c>
    </row>
    <row r="114" spans="1:12" ht="99.9" customHeight="1">
      <c r="A114" s="9">
        <v>109</v>
      </c>
      <c r="B114" s="8" t="s">
        <v>361</v>
      </c>
      <c r="C114" s="25" t="s">
        <v>362</v>
      </c>
      <c r="D114" s="4" t="s">
        <v>363</v>
      </c>
      <c r="E114" s="12">
        <v>44106</v>
      </c>
      <c r="F114" s="1" t="s">
        <v>364</v>
      </c>
      <c r="G114" s="81" t="s">
        <v>365</v>
      </c>
      <c r="H114" s="81"/>
      <c r="I114" s="93"/>
      <c r="J114" s="140"/>
      <c r="K114" s="29"/>
      <c r="L114" s="29">
        <v>3300</v>
      </c>
    </row>
    <row r="115" spans="1:12" ht="99.9" customHeight="1">
      <c r="A115" s="9">
        <v>110</v>
      </c>
      <c r="B115" s="23" t="s">
        <v>370</v>
      </c>
      <c r="C115" s="91" t="s">
        <v>368</v>
      </c>
      <c r="D115" s="4" t="s">
        <v>369</v>
      </c>
      <c r="E115" s="144" t="s">
        <v>564</v>
      </c>
      <c r="F115" s="122" t="s">
        <v>565</v>
      </c>
      <c r="G115" s="116" t="s">
        <v>566</v>
      </c>
      <c r="H115" s="4"/>
      <c r="I115" s="12"/>
      <c r="J115" s="68"/>
      <c r="K115" s="29"/>
      <c r="L115" s="29">
        <f>83.66+966.68+1431.43+316.03+213.79+2202.92+1710.28-139.43+92.95+250.97+1849.71+2072.79+2202.92+232.37+632.06+2732.73+2398.11+2472.47+111.54+1775.35+65.07+148.72+2853.57+1691.69+2974.4+92.95+2472.47+3058.06+3076.65+2723.44</f>
        <v>42766.350000000006</v>
      </c>
    </row>
    <row r="116" spans="1:12" ht="99.9" customHeight="1">
      <c r="A116" s="9">
        <v>111</v>
      </c>
      <c r="B116" s="23" t="s">
        <v>371</v>
      </c>
      <c r="C116" s="91" t="s">
        <v>372</v>
      </c>
      <c r="D116" s="4" t="s">
        <v>373</v>
      </c>
      <c r="E116" s="87">
        <v>44152</v>
      </c>
      <c r="F116" s="122" t="s">
        <v>374</v>
      </c>
      <c r="G116" s="116" t="s">
        <v>375</v>
      </c>
      <c r="H116" s="4"/>
      <c r="I116" s="12"/>
      <c r="J116" s="68"/>
      <c r="K116" s="29"/>
      <c r="L116" s="29">
        <v>6412.8</v>
      </c>
    </row>
    <row r="117" spans="1:12" ht="99.9" customHeight="1">
      <c r="A117" s="9">
        <v>112</v>
      </c>
      <c r="B117" s="8" t="s">
        <v>21</v>
      </c>
      <c r="C117" s="14">
        <v>7583180968</v>
      </c>
      <c r="D117" s="4" t="s">
        <v>376</v>
      </c>
      <c r="E117" s="34">
        <v>44161</v>
      </c>
      <c r="F117" s="46" t="s">
        <v>377</v>
      </c>
      <c r="G117" s="99" t="s">
        <v>378</v>
      </c>
      <c r="H117" s="67"/>
      <c r="I117" s="100"/>
      <c r="J117" s="79"/>
      <c r="K117" s="57"/>
      <c r="L117" s="63">
        <v>7374.72</v>
      </c>
    </row>
    <row r="118" spans="1:12" ht="99.9" customHeight="1">
      <c r="A118" s="9">
        <v>113</v>
      </c>
      <c r="B118" s="8" t="s">
        <v>424</v>
      </c>
      <c r="C118" s="14">
        <v>80104190154</v>
      </c>
      <c r="D118" s="4" t="s">
        <v>447</v>
      </c>
      <c r="E118" s="34">
        <v>44165</v>
      </c>
      <c r="F118" s="46" t="s">
        <v>379</v>
      </c>
      <c r="G118" s="99" t="s">
        <v>380</v>
      </c>
      <c r="H118" s="67"/>
      <c r="I118" s="100"/>
      <c r="J118" s="79"/>
      <c r="K118" s="57">
        <f>2638.83+2638.83+2638.83</f>
        <v>7916.49</v>
      </c>
      <c r="L118" s="57">
        <f>2638.83+2638.83+2638.83+2638.83+2638.83+80+2638.83+2638.83+2638.83+2638.83+2638.83+2638.83+2638.83+2638.83+2638.83+2638+83+2638+83+2638.83+2638.83+2638.83+2638.83+2638.83+2638.83+2638.83+2638.83+2638.83</f>
        <v>66215.090000000026</v>
      </c>
    </row>
    <row r="119" spans="1:12" ht="99.9" customHeight="1">
      <c r="A119" s="9">
        <v>114</v>
      </c>
      <c r="B119" s="8" t="s">
        <v>381</v>
      </c>
      <c r="C119" s="25" t="s">
        <v>385</v>
      </c>
      <c r="D119" s="4" t="s">
        <v>382</v>
      </c>
      <c r="E119" s="34">
        <v>44166</v>
      </c>
      <c r="F119" s="46" t="s">
        <v>383</v>
      </c>
      <c r="G119" s="99" t="s">
        <v>384</v>
      </c>
      <c r="H119" s="67"/>
      <c r="I119" s="100"/>
      <c r="J119" s="79"/>
      <c r="K119" s="57"/>
      <c r="L119" s="57">
        <f>3122+3122+3122+3122+3122</f>
        <v>15610</v>
      </c>
    </row>
    <row r="120" spans="1:12" ht="99.9" customHeight="1">
      <c r="A120" s="9">
        <v>115</v>
      </c>
      <c r="B120" s="8" t="s">
        <v>386</v>
      </c>
      <c r="C120" s="14">
        <v>80149630156</v>
      </c>
      <c r="D120" s="4" t="s">
        <v>387</v>
      </c>
      <c r="E120" s="34">
        <v>44165</v>
      </c>
      <c r="F120" s="46" t="s">
        <v>388</v>
      </c>
      <c r="G120" s="99" t="s">
        <v>380</v>
      </c>
      <c r="H120" s="67"/>
      <c r="I120" s="100"/>
      <c r="J120" s="79"/>
      <c r="K120" s="63">
        <f>2211.44+2211.44</f>
        <v>4422.88</v>
      </c>
      <c r="L120" s="63">
        <f>2211.44+2211.44+2211.44+2211.44+2211.44+2211.44+2211.44+2211.44+2211.44+2211.44+2211.44+2211.44+2211.44+2211.44+2211.44+2211.44+2211.44+935.61+2211.44+2327.44+1749+2211.44+2211.44+2211.44+2211.44+2211.44+2211.44+2211.44</f>
        <v>60298.050000000017</v>
      </c>
    </row>
    <row r="121" spans="1:12" ht="99.9" customHeight="1">
      <c r="A121" s="9">
        <v>116</v>
      </c>
      <c r="B121" s="8" t="s">
        <v>389</v>
      </c>
      <c r="C121" s="14">
        <v>97229620154</v>
      </c>
      <c r="D121" s="4" t="s">
        <v>390</v>
      </c>
      <c r="E121" s="34">
        <v>44176</v>
      </c>
      <c r="F121" s="46" t="s">
        <v>701</v>
      </c>
      <c r="G121" s="99" t="s">
        <v>380</v>
      </c>
      <c r="H121" s="67"/>
      <c r="I121" s="100"/>
      <c r="J121" s="79"/>
      <c r="K121" s="57"/>
      <c r="L121" s="63">
        <f>1234.7+2015.29+2025.61+2025.7+2104.06+1745.21+1745.3+2073.53+2103.97+2025.7+2025.69+2103.97+2186.98+2025.71+2082.04+2075.71+1955.59+2103.97+1920.46+2111.11+2027.09+2034.66+2027.15+1882.29</f>
        <v>47661.49</v>
      </c>
    </row>
    <row r="122" spans="1:12" ht="99.9" customHeight="1">
      <c r="A122" s="9">
        <v>117</v>
      </c>
      <c r="B122" s="8" t="s">
        <v>391</v>
      </c>
      <c r="C122" s="25" t="s">
        <v>533</v>
      </c>
      <c r="D122" s="4" t="s">
        <v>38</v>
      </c>
      <c r="E122" s="3">
        <v>44168</v>
      </c>
      <c r="F122" s="3" t="s">
        <v>392</v>
      </c>
      <c r="G122" s="4" t="s">
        <v>30</v>
      </c>
      <c r="H122" s="67"/>
      <c r="I122" s="100"/>
      <c r="J122" s="79"/>
      <c r="K122" s="57"/>
      <c r="L122" s="13"/>
    </row>
    <row r="123" spans="1:12" ht="99.9" customHeight="1">
      <c r="A123" s="9">
        <v>118</v>
      </c>
      <c r="B123" s="8" t="s">
        <v>224</v>
      </c>
      <c r="C123" s="25" t="s">
        <v>225</v>
      </c>
      <c r="D123" s="4" t="s">
        <v>393</v>
      </c>
      <c r="E123" s="31">
        <v>44201</v>
      </c>
      <c r="F123" s="46" t="s">
        <v>394</v>
      </c>
      <c r="G123" s="38" t="s">
        <v>395</v>
      </c>
      <c r="H123" s="38"/>
      <c r="I123" s="109"/>
      <c r="J123" s="79"/>
      <c r="K123" s="51"/>
      <c r="L123" s="51">
        <v>8051</v>
      </c>
    </row>
    <row r="124" spans="1:12" ht="99.9" customHeight="1">
      <c r="A124" s="9">
        <v>119</v>
      </c>
      <c r="B124" s="8" t="s">
        <v>396</v>
      </c>
      <c r="C124" s="25" t="s">
        <v>397</v>
      </c>
      <c r="D124" s="4" t="s">
        <v>456</v>
      </c>
      <c r="E124" s="31">
        <v>44200</v>
      </c>
      <c r="F124" s="46" t="s">
        <v>415</v>
      </c>
      <c r="G124" s="38" t="s">
        <v>398</v>
      </c>
      <c r="H124" s="38"/>
      <c r="I124" s="109"/>
      <c r="J124" s="79"/>
      <c r="K124" s="51"/>
      <c r="L124" s="13">
        <f>12291.2+14749.44</f>
        <v>27040.639999999999</v>
      </c>
    </row>
    <row r="125" spans="1:12" ht="99.9" customHeight="1">
      <c r="A125" s="9">
        <v>120</v>
      </c>
      <c r="B125" s="8" t="s">
        <v>401</v>
      </c>
      <c r="C125" s="15" t="s">
        <v>145</v>
      </c>
      <c r="D125" s="4" t="s">
        <v>399</v>
      </c>
      <c r="E125" s="118">
        <v>44211</v>
      </c>
      <c r="F125" s="1" t="s">
        <v>478</v>
      </c>
      <c r="G125" s="38" t="s">
        <v>400</v>
      </c>
      <c r="H125" s="116"/>
      <c r="I125" s="109"/>
      <c r="J125" s="79"/>
      <c r="K125" s="57"/>
      <c r="L125" s="13">
        <v>37408</v>
      </c>
    </row>
    <row r="126" spans="1:12" ht="99.9" customHeight="1">
      <c r="A126" s="9">
        <v>121</v>
      </c>
      <c r="B126" s="8" t="s">
        <v>401</v>
      </c>
      <c r="C126" s="15" t="s">
        <v>145</v>
      </c>
      <c r="D126" s="4" t="s">
        <v>402</v>
      </c>
      <c r="E126" s="118">
        <v>44223</v>
      </c>
      <c r="F126" s="46" t="s">
        <v>394</v>
      </c>
      <c r="G126" s="38" t="s">
        <v>375</v>
      </c>
      <c r="H126" s="116"/>
      <c r="I126" s="109"/>
      <c r="J126" s="79"/>
      <c r="K126" s="57"/>
      <c r="L126" s="13">
        <v>6412.8</v>
      </c>
    </row>
    <row r="127" spans="1:12" ht="99.9" customHeight="1">
      <c r="A127" s="9">
        <v>122</v>
      </c>
      <c r="B127" s="8" t="s">
        <v>7</v>
      </c>
      <c r="C127" s="101">
        <v>3049560166</v>
      </c>
      <c r="D127" s="102" t="s">
        <v>403</v>
      </c>
      <c r="E127" s="34">
        <v>44224</v>
      </c>
      <c r="F127" s="103" t="s">
        <v>301</v>
      </c>
      <c r="G127" s="104">
        <v>3000</v>
      </c>
      <c r="H127" s="38"/>
      <c r="I127" s="109"/>
      <c r="J127" s="79"/>
      <c r="K127" s="57"/>
      <c r="L127" s="13">
        <v>3000</v>
      </c>
    </row>
    <row r="128" spans="1:12" ht="99.9" customHeight="1">
      <c r="A128" s="9">
        <v>123</v>
      </c>
      <c r="B128" s="8" t="s">
        <v>411</v>
      </c>
      <c r="C128" s="101" t="s">
        <v>412</v>
      </c>
      <c r="D128" s="4" t="s">
        <v>409</v>
      </c>
      <c r="E128" s="37" t="s">
        <v>445</v>
      </c>
      <c r="F128" s="3" t="s">
        <v>410</v>
      </c>
      <c r="G128" s="136" t="s">
        <v>446</v>
      </c>
      <c r="H128" s="38"/>
      <c r="I128" s="109"/>
      <c r="J128" s="79"/>
      <c r="K128" s="57"/>
      <c r="L128" s="57">
        <v>14629.2</v>
      </c>
    </row>
    <row r="129" spans="1:12" ht="99.9" customHeight="1">
      <c r="A129" s="9">
        <v>124</v>
      </c>
      <c r="B129" s="8" t="s">
        <v>413</v>
      </c>
      <c r="C129" s="14">
        <v>12866070159</v>
      </c>
      <c r="D129" s="4" t="s">
        <v>414</v>
      </c>
      <c r="E129" s="3">
        <v>44256</v>
      </c>
      <c r="F129" s="46" t="s">
        <v>433</v>
      </c>
      <c r="G129" s="4" t="s">
        <v>511</v>
      </c>
      <c r="H129" s="42"/>
      <c r="I129" s="93"/>
      <c r="J129" s="73"/>
      <c r="K129" s="53"/>
      <c r="L129" s="53">
        <f>1347.41+4724.07</f>
        <v>6071.48</v>
      </c>
    </row>
    <row r="130" spans="1:12" ht="99.9" customHeight="1">
      <c r="A130" s="9">
        <v>125</v>
      </c>
      <c r="B130" s="8" t="s">
        <v>396</v>
      </c>
      <c r="C130" s="25" t="s">
        <v>397</v>
      </c>
      <c r="D130" s="4" t="s">
        <v>416</v>
      </c>
      <c r="E130" s="31">
        <v>44263</v>
      </c>
      <c r="F130" s="132" t="s">
        <v>420</v>
      </c>
      <c r="G130" s="38" t="s">
        <v>417</v>
      </c>
      <c r="H130" s="42"/>
      <c r="I130" s="93"/>
      <c r="J130" s="73"/>
      <c r="K130" s="53"/>
      <c r="L130" s="53">
        <v>2067.13</v>
      </c>
    </row>
    <row r="131" spans="1:12" ht="99.9" customHeight="1">
      <c r="A131" s="9">
        <v>126</v>
      </c>
      <c r="B131" s="8" t="s">
        <v>396</v>
      </c>
      <c r="C131" s="25" t="s">
        <v>397</v>
      </c>
      <c r="D131" s="4" t="s">
        <v>496</v>
      </c>
      <c r="E131" s="31">
        <v>44263</v>
      </c>
      <c r="F131" s="141" t="s">
        <v>418</v>
      </c>
      <c r="G131" s="38" t="s">
        <v>419</v>
      </c>
      <c r="H131" s="42"/>
      <c r="I131" s="93"/>
      <c r="J131" s="73"/>
      <c r="K131" s="53"/>
      <c r="L131" s="13">
        <v>5678.53</v>
      </c>
    </row>
    <row r="132" spans="1:12" ht="99.9" customHeight="1">
      <c r="A132" s="9">
        <v>127</v>
      </c>
      <c r="B132" s="8" t="s">
        <v>401</v>
      </c>
      <c r="C132" s="15" t="s">
        <v>145</v>
      </c>
      <c r="D132" s="4" t="s">
        <v>421</v>
      </c>
      <c r="E132" s="118">
        <v>44280</v>
      </c>
      <c r="F132" s="46" t="s">
        <v>422</v>
      </c>
      <c r="G132" s="116" t="s">
        <v>423</v>
      </c>
      <c r="H132" s="38"/>
      <c r="I132" s="109"/>
      <c r="J132" s="79"/>
      <c r="K132" s="13"/>
      <c r="L132" s="13">
        <v>4275.2</v>
      </c>
    </row>
    <row r="133" spans="1:12" s="119" customFormat="1" ht="99.9" customHeight="1">
      <c r="A133" s="9">
        <v>128</v>
      </c>
      <c r="B133" s="8" t="s">
        <v>122</v>
      </c>
      <c r="C133" s="25" t="s">
        <v>123</v>
      </c>
      <c r="D133" s="4" t="s">
        <v>427</v>
      </c>
      <c r="E133" s="32">
        <v>44300</v>
      </c>
      <c r="F133" s="31" t="s">
        <v>118</v>
      </c>
      <c r="G133" s="88" t="s">
        <v>428</v>
      </c>
      <c r="H133" s="38"/>
      <c r="I133" s="109"/>
      <c r="J133" s="79"/>
      <c r="K133" s="57">
        <f>248.38+248.38+248.38</f>
        <v>745.14</v>
      </c>
      <c r="L133" s="13">
        <f>384.57+248.38+248.38+248.38+248.38+248.38+248.38+248.38+248.38+248.38+248.38+248.38+248.38+248.38+248.38+248.38+248.38+248.38+248.38+248.38+248.38+248.38</f>
        <v>5600.550000000002</v>
      </c>
    </row>
    <row r="134" spans="1:12" s="119" customFormat="1" ht="129.6">
      <c r="A134" s="9">
        <v>129</v>
      </c>
      <c r="B134" s="8" t="s">
        <v>429</v>
      </c>
      <c r="C134" s="25" t="s">
        <v>187</v>
      </c>
      <c r="D134" s="4" t="s">
        <v>430</v>
      </c>
      <c r="E134" s="32">
        <v>44285</v>
      </c>
      <c r="F134" s="12" t="s">
        <v>431</v>
      </c>
      <c r="G134" s="134" t="s">
        <v>432</v>
      </c>
      <c r="H134" s="82"/>
      <c r="I134" s="100"/>
      <c r="J134" s="79"/>
      <c r="K134" s="57">
        <f>2781+9.68+7.05+1129.62+1001.57+4.38</f>
        <v>4933.3</v>
      </c>
      <c r="L134" s="57">
        <f>41292.67+32885.86+34676.32+30745.69+134.5+143.75+17378.86+8017.3+8003.52+8320.61+7024.61+7231.42+8077.93+691.57+2061.48+6.71+1641.79+1534.94+1731.16+8.31+7.18+6.83+1670.96+1562.22+1761.93+7.29+7.67+1875.16+1753.13+1977.26+8.21+7.07+1729.3+1616.76+1823.45+7.56+2098.11+9.06+2215.51+2071.33+2336.13+2354.52+2171.37+1662.81+37.6+1474.32+33.33+6.45+1576.95+2781+9.68+7.05+1129.62+1001.57+4.38</f>
        <v>250411.77000000002</v>
      </c>
    </row>
    <row r="135" spans="1:12" ht="99.9" customHeight="1">
      <c r="A135" s="9">
        <v>130</v>
      </c>
      <c r="B135" s="8" t="s">
        <v>413</v>
      </c>
      <c r="C135" s="14">
        <v>12866070159</v>
      </c>
      <c r="D135" s="4" t="s">
        <v>434</v>
      </c>
      <c r="E135" s="3">
        <v>44302</v>
      </c>
      <c r="F135" s="46" t="s">
        <v>455</v>
      </c>
      <c r="G135" s="4" t="s">
        <v>511</v>
      </c>
      <c r="H135" s="42"/>
      <c r="I135" s="93"/>
      <c r="J135" s="73"/>
      <c r="K135" s="53"/>
      <c r="L135" s="53">
        <f>2067.13+3665.09</f>
        <v>5732.22</v>
      </c>
    </row>
    <row r="136" spans="1:12" ht="99.9" customHeight="1">
      <c r="A136" s="9">
        <v>131</v>
      </c>
      <c r="B136" s="8" t="s">
        <v>437</v>
      </c>
      <c r="C136" s="14">
        <v>2073640134</v>
      </c>
      <c r="D136" s="4" t="s">
        <v>438</v>
      </c>
      <c r="E136" s="3">
        <v>44334</v>
      </c>
      <c r="F136" s="46" t="s">
        <v>383</v>
      </c>
      <c r="G136" s="4" t="s">
        <v>439</v>
      </c>
      <c r="H136" s="42"/>
      <c r="I136" s="93"/>
      <c r="J136" s="73"/>
      <c r="K136" s="53"/>
      <c r="L136" s="13"/>
    </row>
    <row r="137" spans="1:12" ht="99.9" customHeight="1">
      <c r="A137" s="9">
        <v>132</v>
      </c>
      <c r="B137" s="8" t="s">
        <v>440</v>
      </c>
      <c r="C137" s="14" t="s">
        <v>441</v>
      </c>
      <c r="D137" s="4" t="s">
        <v>442</v>
      </c>
      <c r="E137" s="3">
        <v>44334</v>
      </c>
      <c r="F137" s="46" t="s">
        <v>443</v>
      </c>
      <c r="G137" s="4" t="s">
        <v>444</v>
      </c>
      <c r="H137" s="42"/>
      <c r="I137" s="93"/>
      <c r="J137" s="73"/>
      <c r="K137" s="53"/>
      <c r="L137" s="13"/>
    </row>
    <row r="138" spans="1:12" ht="115.2">
      <c r="A138" s="9">
        <v>133</v>
      </c>
      <c r="B138" s="8" t="s">
        <v>476</v>
      </c>
      <c r="C138" s="15" t="s">
        <v>477</v>
      </c>
      <c r="D138" s="30" t="s">
        <v>120</v>
      </c>
      <c r="E138" s="34">
        <v>44355</v>
      </c>
      <c r="F138" s="122" t="s">
        <v>449</v>
      </c>
      <c r="G138" s="4" t="s">
        <v>448</v>
      </c>
      <c r="H138" s="97"/>
      <c r="I138" s="112"/>
      <c r="J138" s="68"/>
      <c r="K138" s="29"/>
      <c r="L138" s="63">
        <f>5875+5875+5875</f>
        <v>17625</v>
      </c>
    </row>
    <row r="139" spans="1:12" ht="99.9" customHeight="1">
      <c r="A139" s="9">
        <v>134</v>
      </c>
      <c r="B139" s="8" t="s">
        <v>396</v>
      </c>
      <c r="C139" s="25" t="s">
        <v>397</v>
      </c>
      <c r="D139" s="4" t="s">
        <v>450</v>
      </c>
      <c r="E139" s="31">
        <v>44414</v>
      </c>
      <c r="F139" s="12" t="s">
        <v>420</v>
      </c>
      <c r="G139" s="38" t="s">
        <v>451</v>
      </c>
      <c r="H139" s="42"/>
      <c r="I139" s="93"/>
      <c r="J139" s="73"/>
      <c r="K139" s="53"/>
      <c r="L139" s="13">
        <v>2458.2399999999998</v>
      </c>
    </row>
    <row r="140" spans="1:12" ht="99.9" customHeight="1">
      <c r="A140" s="9">
        <v>135</v>
      </c>
      <c r="B140" s="8" t="s">
        <v>628</v>
      </c>
      <c r="C140" s="15">
        <v>12265560016</v>
      </c>
      <c r="D140" s="4" t="s">
        <v>452</v>
      </c>
      <c r="E140" s="118">
        <v>44364</v>
      </c>
      <c r="F140" s="1" t="s">
        <v>453</v>
      </c>
      <c r="G140" s="4" t="s">
        <v>454</v>
      </c>
      <c r="H140" s="38"/>
      <c r="I140" s="109"/>
      <c r="J140" s="79"/>
      <c r="K140" s="57">
        <v>2860</v>
      </c>
      <c r="L140" s="13">
        <f>2750+2750+2860+2860</f>
        <v>11220</v>
      </c>
    </row>
    <row r="141" spans="1:12" ht="99.9" customHeight="1">
      <c r="A141" s="9">
        <v>136</v>
      </c>
      <c r="B141" s="8" t="s">
        <v>396</v>
      </c>
      <c r="C141" s="25" t="s">
        <v>397</v>
      </c>
      <c r="D141" s="4" t="s">
        <v>457</v>
      </c>
      <c r="E141" s="31">
        <v>44370</v>
      </c>
      <c r="F141" s="12" t="s">
        <v>420</v>
      </c>
      <c r="G141" s="116" t="s">
        <v>458</v>
      </c>
      <c r="H141" s="42"/>
      <c r="I141" s="93"/>
      <c r="J141" s="73"/>
      <c r="K141" s="53"/>
      <c r="L141" s="13">
        <f>1496.13+844.78</f>
        <v>2340.91</v>
      </c>
    </row>
    <row r="142" spans="1:12" ht="99.9" customHeight="1">
      <c r="A142" s="9">
        <v>137</v>
      </c>
      <c r="B142" s="8" t="s">
        <v>504</v>
      </c>
      <c r="C142" s="25" t="s">
        <v>459</v>
      </c>
      <c r="D142" s="4" t="s">
        <v>102</v>
      </c>
      <c r="E142" s="3">
        <v>44384</v>
      </c>
      <c r="F142" s="4" t="s">
        <v>503</v>
      </c>
      <c r="G142" s="4" t="s">
        <v>460</v>
      </c>
      <c r="H142" s="4"/>
      <c r="I142" s="46"/>
      <c r="J142" s="71"/>
      <c r="K142" s="52">
        <f>5000+1336</f>
        <v>6336</v>
      </c>
      <c r="L142" s="13">
        <f>5000+1336+5000+1336+5000+1336+5000+1336+5000+1336+5000+1336</f>
        <v>38016</v>
      </c>
    </row>
    <row r="143" spans="1:12" ht="99.9" customHeight="1">
      <c r="A143" s="9">
        <v>138</v>
      </c>
      <c r="B143" s="8" t="s">
        <v>461</v>
      </c>
      <c r="C143" s="25" t="s">
        <v>462</v>
      </c>
      <c r="D143" s="4" t="s">
        <v>624</v>
      </c>
      <c r="E143" s="3">
        <v>44383</v>
      </c>
      <c r="F143" s="145" t="s">
        <v>420</v>
      </c>
      <c r="G143" s="4" t="s">
        <v>444</v>
      </c>
      <c r="H143" s="4"/>
      <c r="I143" s="46"/>
      <c r="J143" s="71"/>
      <c r="K143" s="52"/>
      <c r="L143" s="13">
        <v>10688</v>
      </c>
    </row>
    <row r="144" spans="1:12" ht="76.5" customHeight="1">
      <c r="A144" s="9">
        <v>139</v>
      </c>
      <c r="B144" s="8" t="s">
        <v>465</v>
      </c>
      <c r="C144" s="25" t="s">
        <v>466</v>
      </c>
      <c r="D144" s="4" t="s">
        <v>584</v>
      </c>
      <c r="E144" s="138">
        <v>44397</v>
      </c>
      <c r="F144" s="12" t="s">
        <v>467</v>
      </c>
      <c r="G144" s="139" t="s">
        <v>468</v>
      </c>
      <c r="H144" s="4"/>
      <c r="I144" s="46"/>
      <c r="J144" s="71"/>
      <c r="K144" s="52"/>
      <c r="L144" s="52">
        <v>10766.83</v>
      </c>
    </row>
    <row r="145" spans="1:12" ht="99.9" customHeight="1">
      <c r="A145" s="9">
        <v>140</v>
      </c>
      <c r="B145" s="8" t="s">
        <v>112</v>
      </c>
      <c r="C145" s="15" t="s">
        <v>469</v>
      </c>
      <c r="D145" s="4" t="s">
        <v>470</v>
      </c>
      <c r="E145" s="118">
        <v>44397</v>
      </c>
      <c r="F145" s="148" t="s">
        <v>471</v>
      </c>
      <c r="G145" s="4" t="s">
        <v>472</v>
      </c>
      <c r="H145" s="4" t="s">
        <v>711</v>
      </c>
      <c r="I145" s="46">
        <v>44952</v>
      </c>
      <c r="J145" s="71" t="s">
        <v>700</v>
      </c>
      <c r="K145" s="52">
        <f>26400+2875</f>
        <v>29275</v>
      </c>
      <c r="L145" s="13">
        <f>11500+2875+2875+2875+26400+2875</f>
        <v>49400</v>
      </c>
    </row>
    <row r="146" spans="1:12" ht="99.9" customHeight="1">
      <c r="A146" s="9">
        <v>141</v>
      </c>
      <c r="B146" s="8" t="s">
        <v>13</v>
      </c>
      <c r="C146" s="15">
        <v>2309220602</v>
      </c>
      <c r="D146" s="4" t="s">
        <v>473</v>
      </c>
      <c r="E146" s="118">
        <v>44397</v>
      </c>
      <c r="F146" s="1" t="s">
        <v>467</v>
      </c>
      <c r="G146" s="4" t="s">
        <v>474</v>
      </c>
      <c r="H146" s="4"/>
      <c r="I146" s="46"/>
      <c r="J146" s="71"/>
      <c r="K146" s="52"/>
      <c r="L146" s="13"/>
    </row>
    <row r="147" spans="1:12" ht="99.9" customHeight="1">
      <c r="A147" s="9">
        <v>142</v>
      </c>
      <c r="B147" s="8" t="s">
        <v>483</v>
      </c>
      <c r="C147" s="15" t="s">
        <v>484</v>
      </c>
      <c r="D147" s="4" t="s">
        <v>485</v>
      </c>
      <c r="E147" s="118">
        <v>44445</v>
      </c>
      <c r="F147" s="1" t="s">
        <v>490</v>
      </c>
      <c r="G147" s="4" t="s">
        <v>486</v>
      </c>
      <c r="H147" s="4"/>
      <c r="I147" s="46"/>
      <c r="J147" s="71"/>
      <c r="K147" s="52"/>
      <c r="L147" s="13">
        <v>16032</v>
      </c>
    </row>
    <row r="148" spans="1:12" ht="196.8">
      <c r="A148" s="9">
        <v>143</v>
      </c>
      <c r="B148" s="8" t="s">
        <v>487</v>
      </c>
      <c r="C148" s="15" t="s">
        <v>488</v>
      </c>
      <c r="D148" s="4" t="s">
        <v>489</v>
      </c>
      <c r="E148" s="118">
        <v>44467</v>
      </c>
      <c r="F148" s="1" t="s">
        <v>490</v>
      </c>
      <c r="G148" s="4" t="s">
        <v>491</v>
      </c>
      <c r="H148" s="4"/>
      <c r="I148" s="46"/>
      <c r="J148" s="71"/>
      <c r="K148" s="52"/>
      <c r="L148" s="51">
        <v>4275.2</v>
      </c>
    </row>
    <row r="149" spans="1:12" ht="99.9" customHeight="1">
      <c r="A149" s="9">
        <v>144</v>
      </c>
      <c r="B149" s="8" t="s">
        <v>401</v>
      </c>
      <c r="C149" s="15" t="s">
        <v>145</v>
      </c>
      <c r="D149" s="4" t="s">
        <v>497</v>
      </c>
      <c r="E149" s="118" t="s">
        <v>605</v>
      </c>
      <c r="F149" s="1" t="s">
        <v>604</v>
      </c>
      <c r="G149" s="116" t="s">
        <v>593</v>
      </c>
      <c r="H149" s="116"/>
      <c r="I149" s="100"/>
      <c r="J149" s="79"/>
      <c r="K149" s="57"/>
      <c r="L149" s="57">
        <f>9084.8+9084.8+9084.8+9084.8+54508.8+7481.6</f>
        <v>98329.600000000006</v>
      </c>
    </row>
    <row r="150" spans="1:12" ht="99.9" customHeight="1">
      <c r="A150" s="9">
        <v>145</v>
      </c>
      <c r="B150" s="8" t="s">
        <v>7</v>
      </c>
      <c r="C150" s="101">
        <v>3049560166</v>
      </c>
      <c r="D150" s="102" t="s">
        <v>498</v>
      </c>
      <c r="E150" s="34">
        <v>44487</v>
      </c>
      <c r="F150" s="103" t="s">
        <v>499</v>
      </c>
      <c r="G150" s="104">
        <v>3000</v>
      </c>
      <c r="H150" s="38"/>
      <c r="I150" s="109"/>
      <c r="J150" s="79"/>
      <c r="K150" s="57"/>
      <c r="L150" s="13"/>
    </row>
    <row r="151" spans="1:12" ht="99.9" customHeight="1">
      <c r="A151" s="9">
        <v>146</v>
      </c>
      <c r="B151" s="8" t="s">
        <v>440</v>
      </c>
      <c r="C151" s="14" t="s">
        <v>441</v>
      </c>
      <c r="D151" s="4" t="s">
        <v>500</v>
      </c>
      <c r="E151" s="3">
        <v>44490</v>
      </c>
      <c r="F151" s="46" t="s">
        <v>443</v>
      </c>
      <c r="G151" s="4" t="s">
        <v>501</v>
      </c>
      <c r="H151" s="42"/>
      <c r="I151" s="93"/>
      <c r="J151" s="73"/>
      <c r="K151" s="53"/>
      <c r="L151" s="13"/>
    </row>
    <row r="152" spans="1:12" ht="99.9" customHeight="1">
      <c r="A152" s="9">
        <v>147</v>
      </c>
      <c r="B152" s="8" t="s">
        <v>197</v>
      </c>
      <c r="C152" s="25" t="s">
        <v>198</v>
      </c>
      <c r="D152" s="28" t="s">
        <v>199</v>
      </c>
      <c r="E152" s="31">
        <v>44494</v>
      </c>
      <c r="F152" s="62" t="s">
        <v>639</v>
      </c>
      <c r="G152" s="104" t="s">
        <v>640</v>
      </c>
      <c r="H152" s="13"/>
      <c r="I152" s="111"/>
      <c r="J152" s="79"/>
      <c r="K152" s="51"/>
      <c r="L152" s="13">
        <f>3750.02+3749.98</f>
        <v>7500</v>
      </c>
    </row>
    <row r="153" spans="1:12" ht="99.9" customHeight="1">
      <c r="A153" s="9">
        <v>148</v>
      </c>
      <c r="B153" s="8" t="s">
        <v>413</v>
      </c>
      <c r="C153" s="14">
        <v>12866070159</v>
      </c>
      <c r="D153" s="4" t="s">
        <v>509</v>
      </c>
      <c r="E153" s="31">
        <v>44523</v>
      </c>
      <c r="F153" s="103" t="s">
        <v>510</v>
      </c>
      <c r="G153" s="4" t="s">
        <v>511</v>
      </c>
      <c r="H153" s="13"/>
      <c r="I153" s="111"/>
      <c r="J153" s="79"/>
      <c r="K153" s="51">
        <v>2209.48</v>
      </c>
      <c r="L153" s="13">
        <f>392.93+3274.64+4142.03+3952.13+4437.33+3760.37+4438.76+4275.37+4268.76+2837.72+4468.72+4052.61+4528.36+2209.48</f>
        <v>51039.210000000006</v>
      </c>
    </row>
    <row r="154" spans="1:12" ht="99.9" customHeight="1">
      <c r="A154" s="9">
        <v>149</v>
      </c>
      <c r="B154" s="8" t="s">
        <v>205</v>
      </c>
      <c r="C154" s="14">
        <v>1850570746</v>
      </c>
      <c r="D154" s="4" t="s">
        <v>206</v>
      </c>
      <c r="E154" s="31">
        <v>44544</v>
      </c>
      <c r="F154" s="12" t="s">
        <v>506</v>
      </c>
      <c r="G154" s="64" t="s">
        <v>505</v>
      </c>
      <c r="H154" s="64" t="s">
        <v>699</v>
      </c>
      <c r="I154" s="114">
        <v>44944</v>
      </c>
      <c r="J154" s="79" t="s">
        <v>700</v>
      </c>
      <c r="K154" s="51">
        <v>8550</v>
      </c>
      <c r="L154" s="29">
        <f>8550+8550</f>
        <v>17100</v>
      </c>
    </row>
    <row r="155" spans="1:12" ht="99.9" customHeight="1">
      <c r="A155" s="9">
        <v>150</v>
      </c>
      <c r="B155" s="8" t="s">
        <v>487</v>
      </c>
      <c r="C155" s="15" t="s">
        <v>488</v>
      </c>
      <c r="D155" s="4" t="s">
        <v>507</v>
      </c>
      <c r="E155" s="118">
        <v>44566</v>
      </c>
      <c r="F155" s="4" t="s">
        <v>508</v>
      </c>
      <c r="G155" s="4" t="s">
        <v>515</v>
      </c>
      <c r="H155" s="64"/>
      <c r="I155" s="114"/>
      <c r="J155" s="79"/>
      <c r="K155" s="51"/>
      <c r="L155" s="29"/>
    </row>
    <row r="156" spans="1:12" ht="99.9" customHeight="1">
      <c r="A156" s="9">
        <v>151</v>
      </c>
      <c r="B156" s="8" t="s">
        <v>520</v>
      </c>
      <c r="C156" s="25" t="s">
        <v>521</v>
      </c>
      <c r="D156" s="4" t="s">
        <v>522</v>
      </c>
      <c r="E156" s="12">
        <v>44578</v>
      </c>
      <c r="F156" s="12" t="s">
        <v>523</v>
      </c>
      <c r="G156" s="65" t="s">
        <v>524</v>
      </c>
      <c r="H156" s="65"/>
      <c r="I156" s="111"/>
      <c r="J156" s="51"/>
      <c r="K156" s="51">
        <f>2006.79+1654.7</f>
        <v>3661.49</v>
      </c>
      <c r="L156" s="13">
        <f>270+3421.04+1568.38+1931.7+2006.79+1654.7</f>
        <v>10852.61</v>
      </c>
    </row>
    <row r="157" spans="1:12" ht="99.9" customHeight="1">
      <c r="A157" s="9">
        <v>152</v>
      </c>
      <c r="B157" s="8" t="s">
        <v>396</v>
      </c>
      <c r="C157" s="25" t="s">
        <v>397</v>
      </c>
      <c r="D157" s="4" t="s">
        <v>532</v>
      </c>
      <c r="E157" s="31">
        <v>44586</v>
      </c>
      <c r="F157" s="12" t="s">
        <v>513</v>
      </c>
      <c r="G157" s="4" t="s">
        <v>514</v>
      </c>
      <c r="H157" s="42"/>
      <c r="I157" s="93"/>
      <c r="J157" s="73"/>
      <c r="K157" s="53"/>
      <c r="L157" s="13">
        <v>2654.9</v>
      </c>
    </row>
    <row r="158" spans="1:12" ht="99.9" customHeight="1">
      <c r="A158" s="9">
        <v>153</v>
      </c>
      <c r="B158" s="8" t="s">
        <v>487</v>
      </c>
      <c r="C158" s="15" t="s">
        <v>488</v>
      </c>
      <c r="D158" s="4" t="s">
        <v>516</v>
      </c>
      <c r="E158" s="118">
        <v>44531</v>
      </c>
      <c r="F158" s="4" t="s">
        <v>508</v>
      </c>
      <c r="G158" s="5" t="s">
        <v>531</v>
      </c>
      <c r="H158" s="64"/>
      <c r="I158" s="114"/>
      <c r="J158" s="79"/>
      <c r="K158" s="51"/>
      <c r="L158" s="51">
        <v>8235.1</v>
      </c>
    </row>
    <row r="159" spans="1:12" ht="199.5" customHeight="1">
      <c r="A159" s="9">
        <v>154</v>
      </c>
      <c r="B159" s="8" t="s">
        <v>220</v>
      </c>
      <c r="C159" s="25" t="s">
        <v>525</v>
      </c>
      <c r="D159" s="5" t="s">
        <v>526</v>
      </c>
      <c r="E159" s="12">
        <v>44592</v>
      </c>
      <c r="F159" s="46" t="s">
        <v>527</v>
      </c>
      <c r="G159" s="5" t="s">
        <v>528</v>
      </c>
      <c r="H159" s="64"/>
      <c r="I159" s="46"/>
      <c r="J159" s="79"/>
      <c r="K159" s="51">
        <f>3770+15520</f>
        <v>19290</v>
      </c>
      <c r="L159" s="13">
        <f>7200+3500+14400+2400+7760+2200+1070+3770+15520</f>
        <v>57820</v>
      </c>
    </row>
    <row r="160" spans="1:12" ht="99.9" customHeight="1">
      <c r="A160" s="9">
        <v>155</v>
      </c>
      <c r="B160" s="8" t="s">
        <v>194</v>
      </c>
      <c r="C160" s="25" t="s">
        <v>154</v>
      </c>
      <c r="D160" s="4" t="s">
        <v>529</v>
      </c>
      <c r="E160" s="12">
        <v>44594</v>
      </c>
      <c r="F160" s="46" t="s">
        <v>530</v>
      </c>
      <c r="G160" s="38">
        <v>20000</v>
      </c>
      <c r="H160" s="38"/>
      <c r="I160" s="109"/>
      <c r="J160" s="79"/>
      <c r="K160" s="57"/>
      <c r="L160" s="13">
        <f>5000+5000+5000+5000</f>
        <v>20000</v>
      </c>
    </row>
    <row r="161" spans="1:12" ht="80.25" customHeight="1">
      <c r="A161" s="9">
        <v>156</v>
      </c>
      <c r="B161" s="8" t="s">
        <v>391</v>
      </c>
      <c r="C161" s="25" t="s">
        <v>533</v>
      </c>
      <c r="D161" s="4" t="s">
        <v>38</v>
      </c>
      <c r="E161" s="3">
        <v>44592</v>
      </c>
      <c r="F161" s="3" t="s">
        <v>392</v>
      </c>
      <c r="G161" s="4" t="s">
        <v>30</v>
      </c>
      <c r="H161" s="67"/>
      <c r="I161" s="100"/>
      <c r="J161" s="79"/>
      <c r="K161" s="57"/>
      <c r="L161" s="63"/>
    </row>
    <row r="162" spans="1:12" ht="57.6">
      <c r="A162" s="9">
        <v>157</v>
      </c>
      <c r="B162" s="8" t="s">
        <v>487</v>
      </c>
      <c r="C162" s="15" t="s">
        <v>488</v>
      </c>
      <c r="D162" s="4" t="s">
        <v>534</v>
      </c>
      <c r="E162" s="118">
        <v>44608</v>
      </c>
      <c r="F162" s="4" t="s">
        <v>535</v>
      </c>
      <c r="G162" s="5" t="s">
        <v>536</v>
      </c>
      <c r="H162" s="64"/>
      <c r="I162" s="114"/>
      <c r="J162" s="79"/>
      <c r="K162" s="51"/>
      <c r="L162" s="51"/>
    </row>
    <row r="163" spans="1:12" ht="92.25" customHeight="1">
      <c r="A163" s="9">
        <v>158</v>
      </c>
      <c r="B163" s="8" t="s">
        <v>465</v>
      </c>
      <c r="C163" s="25" t="s">
        <v>466</v>
      </c>
      <c r="D163" s="4" t="s">
        <v>537</v>
      </c>
      <c r="E163" s="138">
        <v>44622</v>
      </c>
      <c r="F163" s="118" t="s">
        <v>538</v>
      </c>
      <c r="G163" s="139" t="s">
        <v>539</v>
      </c>
      <c r="H163" s="4"/>
      <c r="I163" s="46"/>
      <c r="J163" s="71"/>
      <c r="K163" s="52"/>
      <c r="L163" s="52">
        <v>1229.1199999999999</v>
      </c>
    </row>
    <row r="164" spans="1:12" ht="80.25" customHeight="1">
      <c r="A164" s="9">
        <v>159</v>
      </c>
      <c r="B164" s="8" t="s">
        <v>540</v>
      </c>
      <c r="C164" s="25" t="s">
        <v>541</v>
      </c>
      <c r="D164" s="4" t="s">
        <v>542</v>
      </c>
      <c r="E164" s="138">
        <v>44624</v>
      </c>
      <c r="F164" s="118" t="s">
        <v>543</v>
      </c>
      <c r="G164" s="143">
        <v>43320</v>
      </c>
      <c r="H164" s="4"/>
      <c r="I164" s="46"/>
      <c r="J164" s="71"/>
      <c r="K164" s="13">
        <f>1805+1805+1805+1805</f>
        <v>7220</v>
      </c>
      <c r="L164" s="13">
        <f>1805+1805+1805+1805+1805+1805+1805+1805+1805+1805+1805+1805</f>
        <v>21660</v>
      </c>
    </row>
    <row r="165" spans="1:12" ht="57.6">
      <c r="A165" s="9">
        <v>160</v>
      </c>
      <c r="B165" s="8" t="s">
        <v>544</v>
      </c>
      <c r="C165" s="25" t="s">
        <v>545</v>
      </c>
      <c r="D165" s="4" t="s">
        <v>546</v>
      </c>
      <c r="E165" s="138">
        <v>44630</v>
      </c>
      <c r="F165" s="118" t="s">
        <v>178</v>
      </c>
      <c r="G165" s="143">
        <v>60000</v>
      </c>
      <c r="H165" s="4" t="s">
        <v>732</v>
      </c>
      <c r="I165" s="46">
        <v>45009</v>
      </c>
      <c r="J165" s="71" t="s">
        <v>700</v>
      </c>
      <c r="K165" s="52">
        <v>7800</v>
      </c>
      <c r="L165" s="13">
        <v>7800</v>
      </c>
    </row>
    <row r="166" spans="1:12" ht="57.6">
      <c r="A166" s="9">
        <v>161</v>
      </c>
      <c r="B166" s="8" t="s">
        <v>381</v>
      </c>
      <c r="C166" s="25" t="s">
        <v>385</v>
      </c>
      <c r="D166" s="4" t="s">
        <v>547</v>
      </c>
      <c r="E166" s="34">
        <v>44641</v>
      </c>
      <c r="F166" s="46" t="s">
        <v>548</v>
      </c>
      <c r="G166" s="99" t="s">
        <v>549</v>
      </c>
      <c r="H166" s="67"/>
      <c r="I166" s="100"/>
      <c r="J166" s="79"/>
      <c r="K166" s="57"/>
      <c r="L166" s="63">
        <v>522</v>
      </c>
    </row>
    <row r="167" spans="1:12" ht="57.6">
      <c r="A167" s="9">
        <v>162</v>
      </c>
      <c r="B167" s="8" t="s">
        <v>157</v>
      </c>
      <c r="C167" s="25">
        <v>7931520964</v>
      </c>
      <c r="D167" s="4" t="s">
        <v>158</v>
      </c>
      <c r="E167" s="12">
        <v>44651</v>
      </c>
      <c r="F167" s="12" t="s">
        <v>550</v>
      </c>
      <c r="G167" s="39" t="s">
        <v>160</v>
      </c>
      <c r="H167" s="39"/>
      <c r="I167" s="111"/>
      <c r="J167" s="79"/>
      <c r="K167" s="51"/>
      <c r="L167" s="57"/>
    </row>
    <row r="168" spans="1:12" ht="43.2">
      <c r="A168" s="9">
        <v>163</v>
      </c>
      <c r="B168" s="8" t="s">
        <v>551</v>
      </c>
      <c r="C168" s="25" t="s">
        <v>552</v>
      </c>
      <c r="D168" s="4" t="s">
        <v>553</v>
      </c>
      <c r="E168" s="12">
        <v>44677</v>
      </c>
      <c r="F168" s="46" t="s">
        <v>554</v>
      </c>
      <c r="G168" s="143">
        <v>15000</v>
      </c>
      <c r="H168" s="39"/>
      <c r="I168" s="111"/>
      <c r="J168" s="79"/>
      <c r="K168" s="51"/>
      <c r="L168" s="57">
        <v>16032</v>
      </c>
    </row>
    <row r="169" spans="1:12" ht="43.2">
      <c r="A169" s="9">
        <v>164</v>
      </c>
      <c r="B169" s="41" t="s">
        <v>21</v>
      </c>
      <c r="C169" s="14">
        <v>7583180968</v>
      </c>
      <c r="D169" s="4" t="s">
        <v>555</v>
      </c>
      <c r="E169" s="34">
        <v>44677</v>
      </c>
      <c r="F169" s="46" t="s">
        <v>563</v>
      </c>
      <c r="G169" s="99" t="s">
        <v>556</v>
      </c>
      <c r="H169" s="67"/>
      <c r="I169" s="100"/>
      <c r="J169" s="79"/>
      <c r="K169" s="57"/>
      <c r="L169" s="57">
        <v>3687.36</v>
      </c>
    </row>
    <row r="170" spans="1:12" ht="129.6">
      <c r="A170" s="9">
        <v>165</v>
      </c>
      <c r="B170" s="8" t="s">
        <v>487</v>
      </c>
      <c r="C170" s="15" t="s">
        <v>488</v>
      </c>
      <c r="D170" s="4" t="s">
        <v>557</v>
      </c>
      <c r="E170" s="118">
        <v>44680</v>
      </c>
      <c r="F170" s="46" t="s">
        <v>558</v>
      </c>
      <c r="G170" s="5" t="s">
        <v>559</v>
      </c>
      <c r="H170" s="64"/>
      <c r="I170" s="114"/>
      <c r="J170" s="79"/>
      <c r="K170" s="51"/>
      <c r="L170" s="51"/>
    </row>
    <row r="171" spans="1:12" ht="43.2">
      <c r="A171" s="9">
        <v>166</v>
      </c>
      <c r="B171" s="8" t="s">
        <v>21</v>
      </c>
      <c r="C171" s="14">
        <v>7583180968</v>
      </c>
      <c r="D171" s="4" t="s">
        <v>560</v>
      </c>
      <c r="E171" s="34">
        <v>44700</v>
      </c>
      <c r="F171" s="46" t="s">
        <v>563</v>
      </c>
      <c r="G171" s="99" t="s">
        <v>562</v>
      </c>
      <c r="H171" s="67"/>
      <c r="I171" s="100"/>
      <c r="J171" s="79"/>
      <c r="K171" s="57"/>
      <c r="L171" s="57">
        <v>25070.12</v>
      </c>
    </row>
    <row r="172" spans="1:12" ht="115.2">
      <c r="A172" s="9">
        <v>167</v>
      </c>
      <c r="B172" s="8" t="s">
        <v>316</v>
      </c>
      <c r="C172" s="25" t="s">
        <v>317</v>
      </c>
      <c r="D172" s="4" t="s">
        <v>583</v>
      </c>
      <c r="E172" s="34">
        <v>44718</v>
      </c>
      <c r="F172" s="46" t="s">
        <v>563</v>
      </c>
      <c r="G172" s="99" t="s">
        <v>567</v>
      </c>
      <c r="H172" s="67"/>
      <c r="I172" s="100"/>
      <c r="J172" s="79"/>
      <c r="K172" s="57"/>
      <c r="L172" s="57">
        <v>3206.4</v>
      </c>
    </row>
    <row r="173" spans="1:12" ht="100.8">
      <c r="A173" s="9">
        <v>168</v>
      </c>
      <c r="B173" s="8" t="s">
        <v>568</v>
      </c>
      <c r="C173" s="25" t="s">
        <v>569</v>
      </c>
      <c r="D173" s="4" t="s">
        <v>570</v>
      </c>
      <c r="E173" s="34">
        <v>44721</v>
      </c>
      <c r="F173" s="46" t="s">
        <v>571</v>
      </c>
      <c r="G173" s="99" t="s">
        <v>572</v>
      </c>
      <c r="H173" s="67"/>
      <c r="I173" s="100"/>
      <c r="J173" s="79"/>
      <c r="K173" s="57"/>
      <c r="L173" s="57">
        <v>15781.39</v>
      </c>
    </row>
    <row r="174" spans="1:12" ht="80.25" customHeight="1">
      <c r="A174" s="9">
        <v>169</v>
      </c>
      <c r="B174" s="8" t="s">
        <v>13</v>
      </c>
      <c r="C174" s="15">
        <v>2309220602</v>
      </c>
      <c r="D174" s="4" t="s">
        <v>574</v>
      </c>
      <c r="E174" s="34">
        <v>44722</v>
      </c>
      <c r="F174" s="46" t="s">
        <v>575</v>
      </c>
      <c r="G174" s="99" t="s">
        <v>576</v>
      </c>
      <c r="H174" s="67"/>
      <c r="I174" s="100"/>
      <c r="J174" s="79"/>
      <c r="K174" s="57"/>
      <c r="L174" s="63"/>
    </row>
    <row r="175" spans="1:12" ht="80.25" customHeight="1">
      <c r="A175" s="9">
        <v>170</v>
      </c>
      <c r="B175" s="8" t="s">
        <v>483</v>
      </c>
      <c r="C175" s="15" t="s">
        <v>484</v>
      </c>
      <c r="D175" s="4" t="s">
        <v>577</v>
      </c>
      <c r="E175" s="34">
        <v>44722</v>
      </c>
      <c r="F175" s="46" t="s">
        <v>578</v>
      </c>
      <c r="G175" s="99" t="s">
        <v>579</v>
      </c>
      <c r="H175" s="67"/>
      <c r="I175" s="100"/>
      <c r="J175" s="79"/>
      <c r="K175" s="57"/>
      <c r="L175" s="63">
        <v>5344</v>
      </c>
    </row>
    <row r="176" spans="1:12" ht="80.25" customHeight="1">
      <c r="A176" s="9">
        <v>171</v>
      </c>
      <c r="B176" s="8" t="s">
        <v>580</v>
      </c>
      <c r="C176" s="15" t="s">
        <v>581</v>
      </c>
      <c r="D176" s="4" t="s">
        <v>582</v>
      </c>
      <c r="E176" s="34">
        <v>44722</v>
      </c>
      <c r="F176" s="46"/>
      <c r="G176" s="99">
        <v>21094.400000000001</v>
      </c>
      <c r="H176" s="67"/>
      <c r="I176" s="100"/>
      <c r="J176" s="79"/>
      <c r="K176" s="57"/>
      <c r="L176" s="63"/>
    </row>
    <row r="177" spans="1:12" ht="43.2">
      <c r="A177" s="9">
        <v>172</v>
      </c>
      <c r="B177" s="8" t="s">
        <v>568</v>
      </c>
      <c r="C177" s="25" t="s">
        <v>569</v>
      </c>
      <c r="D177" s="4" t="s">
        <v>585</v>
      </c>
      <c r="E177" s="34">
        <v>44740</v>
      </c>
      <c r="F177" s="46" t="s">
        <v>586</v>
      </c>
      <c r="G177" s="99" t="s">
        <v>587</v>
      </c>
      <c r="H177" s="67"/>
      <c r="I177" s="100"/>
      <c r="J177" s="79"/>
      <c r="K177" s="57"/>
      <c r="L177" s="63"/>
    </row>
    <row r="178" spans="1:12" ht="80.25" customHeight="1">
      <c r="A178" s="9">
        <v>173</v>
      </c>
      <c r="B178" s="8" t="s">
        <v>588</v>
      </c>
      <c r="C178" s="25" t="s">
        <v>589</v>
      </c>
      <c r="D178" s="4" t="s">
        <v>590</v>
      </c>
      <c r="E178" s="34">
        <v>44747</v>
      </c>
      <c r="F178" s="46" t="s">
        <v>591</v>
      </c>
      <c r="G178" s="99" t="s">
        <v>592</v>
      </c>
      <c r="H178" s="67"/>
      <c r="I178" s="100"/>
      <c r="J178" s="79"/>
      <c r="K178" s="57"/>
      <c r="L178" s="63"/>
    </row>
    <row r="179" spans="1:12" ht="80.25" customHeight="1">
      <c r="A179" s="9">
        <v>174</v>
      </c>
      <c r="B179" s="8" t="s">
        <v>194</v>
      </c>
      <c r="C179" s="25" t="s">
        <v>154</v>
      </c>
      <c r="D179" s="4" t="s">
        <v>594</v>
      </c>
      <c r="E179" s="12">
        <v>44754</v>
      </c>
      <c r="F179" s="46" t="s">
        <v>595</v>
      </c>
      <c r="G179" s="38">
        <v>7500</v>
      </c>
      <c r="H179" s="38" t="s">
        <v>710</v>
      </c>
      <c r="I179" s="109">
        <v>44952</v>
      </c>
      <c r="J179" s="79" t="s">
        <v>700</v>
      </c>
      <c r="K179" s="57">
        <v>7500</v>
      </c>
      <c r="L179" s="13">
        <v>7500</v>
      </c>
    </row>
    <row r="180" spans="1:12" ht="80.25" customHeight="1">
      <c r="A180" s="9">
        <v>175</v>
      </c>
      <c r="B180" s="8" t="s">
        <v>596</v>
      </c>
      <c r="C180" s="25" t="s">
        <v>597</v>
      </c>
      <c r="D180" s="4" t="s">
        <v>598</v>
      </c>
      <c r="E180" s="12">
        <v>44761</v>
      </c>
      <c r="F180" s="46" t="s">
        <v>599</v>
      </c>
      <c r="G180" s="116" t="s">
        <v>600</v>
      </c>
      <c r="H180" s="116" t="s">
        <v>730</v>
      </c>
      <c r="I180" s="100" t="s">
        <v>731</v>
      </c>
      <c r="J180" s="79" t="s">
        <v>700</v>
      </c>
      <c r="K180" s="57">
        <f>5500+5500+5500</f>
        <v>16500</v>
      </c>
      <c r="L180" s="13">
        <f>5500+5500+5500+5500+5500+5500+5500</f>
        <v>38500</v>
      </c>
    </row>
    <row r="181" spans="1:12" ht="80.25" customHeight="1">
      <c r="A181" s="9">
        <v>176</v>
      </c>
      <c r="B181" s="8" t="s">
        <v>487</v>
      </c>
      <c r="C181" s="15" t="s">
        <v>488</v>
      </c>
      <c r="D181" s="4" t="s">
        <v>601</v>
      </c>
      <c r="E181" s="118">
        <v>44769</v>
      </c>
      <c r="F181" s="46" t="s">
        <v>602</v>
      </c>
      <c r="G181" s="105" t="s">
        <v>603</v>
      </c>
      <c r="H181" s="38"/>
      <c r="I181" s="109"/>
      <c r="J181" s="79"/>
      <c r="K181" s="57"/>
      <c r="L181" s="13"/>
    </row>
    <row r="182" spans="1:12" ht="57.6">
      <c r="A182" s="9">
        <v>177</v>
      </c>
      <c r="B182" s="8" t="s">
        <v>21</v>
      </c>
      <c r="C182" s="14">
        <v>7583180968</v>
      </c>
      <c r="D182" s="4" t="s">
        <v>616</v>
      </c>
      <c r="E182" s="34">
        <v>44809</v>
      </c>
      <c r="F182" s="46" t="s">
        <v>617</v>
      </c>
      <c r="G182" s="99" t="s">
        <v>618</v>
      </c>
      <c r="H182" s="67"/>
      <c r="I182" s="100"/>
      <c r="J182" s="79"/>
      <c r="K182" s="57"/>
      <c r="L182" s="57"/>
    </row>
    <row r="183" spans="1:12" ht="80.25" customHeight="1">
      <c r="A183" s="9">
        <v>178</v>
      </c>
      <c r="B183" s="23" t="s">
        <v>136</v>
      </c>
      <c r="C183" s="91" t="s">
        <v>137</v>
      </c>
      <c r="D183" s="4" t="s">
        <v>369</v>
      </c>
      <c r="E183" s="144">
        <v>44827</v>
      </c>
      <c r="F183" s="122" t="s">
        <v>619</v>
      </c>
      <c r="G183" s="116" t="s">
        <v>620</v>
      </c>
      <c r="H183" s="4"/>
      <c r="I183" s="12"/>
      <c r="J183" s="68"/>
      <c r="K183" s="29">
        <f>2413.19+3240.29+2997.02+3580.86</f>
        <v>12231.36</v>
      </c>
      <c r="L183" s="29">
        <f>2831.6+1741.78-115+3473.82+3133.25+2413.19+3240.29+2997.02+3580.86</f>
        <v>23296.81</v>
      </c>
    </row>
    <row r="184" spans="1:12" ht="80.25" customHeight="1">
      <c r="A184" s="9">
        <v>179</v>
      </c>
      <c r="B184" s="8" t="s">
        <v>13</v>
      </c>
      <c r="C184" s="15">
        <v>2309220602</v>
      </c>
      <c r="D184" s="4" t="s">
        <v>621</v>
      </c>
      <c r="E184" s="34">
        <v>44838</v>
      </c>
      <c r="F184" s="122" t="s">
        <v>623</v>
      </c>
      <c r="G184" s="99" t="s">
        <v>622</v>
      </c>
      <c r="H184" s="67"/>
      <c r="I184" s="100"/>
      <c r="J184" s="79"/>
      <c r="K184" s="57"/>
      <c r="L184" s="63"/>
    </row>
    <row r="185" spans="1:12" ht="115.2">
      <c r="A185" s="9">
        <v>180</v>
      </c>
      <c r="B185" s="8" t="s">
        <v>461</v>
      </c>
      <c r="C185" s="25" t="s">
        <v>462</v>
      </c>
      <c r="D185" s="4" t="s">
        <v>627</v>
      </c>
      <c r="E185" s="3">
        <v>44868</v>
      </c>
      <c r="F185" s="122" t="s">
        <v>625</v>
      </c>
      <c r="G185" s="4" t="s">
        <v>626</v>
      </c>
      <c r="H185" s="4" t="s">
        <v>722</v>
      </c>
      <c r="I185" s="46">
        <v>44987</v>
      </c>
      <c r="J185" s="71" t="s">
        <v>700</v>
      </c>
      <c r="K185" s="52">
        <f>11222.4+3740.8</f>
        <v>14963.2</v>
      </c>
      <c r="L185" s="52">
        <f>7481.6+11222.4+11222.4+3740.8</f>
        <v>33667.200000000004</v>
      </c>
    </row>
    <row r="186" spans="1:12" ht="80.25" customHeight="1">
      <c r="A186" s="9">
        <v>181</v>
      </c>
      <c r="B186" s="8" t="s">
        <v>628</v>
      </c>
      <c r="C186" s="15" t="s">
        <v>629</v>
      </c>
      <c r="D186" s="4" t="s">
        <v>630</v>
      </c>
      <c r="E186" s="118">
        <v>44860</v>
      </c>
      <c r="F186" s="1" t="s">
        <v>632</v>
      </c>
      <c r="G186" s="4" t="s">
        <v>631</v>
      </c>
      <c r="H186" s="38"/>
      <c r="I186" s="109"/>
      <c r="J186" s="79"/>
      <c r="K186" s="57"/>
      <c r="L186" s="13"/>
    </row>
    <row r="187" spans="1:12" ht="80.25" customHeight="1">
      <c r="A187" s="9">
        <v>182</v>
      </c>
      <c r="B187" s="8" t="s">
        <v>633</v>
      </c>
      <c r="C187" s="15" t="s">
        <v>634</v>
      </c>
      <c r="D187" s="4" t="s">
        <v>635</v>
      </c>
      <c r="E187" s="118">
        <v>44872</v>
      </c>
      <c r="F187" s="1" t="s">
        <v>636</v>
      </c>
      <c r="G187" s="4" t="s">
        <v>637</v>
      </c>
      <c r="H187" s="38"/>
      <c r="I187" s="109"/>
      <c r="J187" s="79"/>
      <c r="K187" s="57"/>
      <c r="L187" s="13"/>
    </row>
    <row r="188" spans="1:12" ht="57.6">
      <c r="A188" s="9">
        <v>183</v>
      </c>
      <c r="B188" s="41" t="s">
        <v>197</v>
      </c>
      <c r="C188" s="25" t="s">
        <v>198</v>
      </c>
      <c r="D188" s="28" t="s">
        <v>199</v>
      </c>
      <c r="E188" s="31">
        <v>44874</v>
      </c>
      <c r="F188" s="62" t="s">
        <v>638</v>
      </c>
      <c r="G188" s="104" t="s">
        <v>641</v>
      </c>
      <c r="H188" s="13"/>
      <c r="I188" s="111"/>
      <c r="J188" s="79"/>
      <c r="K188" s="51"/>
      <c r="L188" s="13"/>
    </row>
    <row r="189" spans="1:12" ht="80.25" customHeight="1">
      <c r="A189" s="9">
        <v>184</v>
      </c>
      <c r="B189" s="8" t="s">
        <v>642</v>
      </c>
      <c r="C189" s="25" t="s">
        <v>643</v>
      </c>
      <c r="D189" s="4" t="s">
        <v>590</v>
      </c>
      <c r="E189" s="34">
        <v>44874</v>
      </c>
      <c r="F189" s="46" t="s">
        <v>591</v>
      </c>
      <c r="G189" s="99" t="s">
        <v>592</v>
      </c>
      <c r="H189" s="67"/>
      <c r="I189" s="100"/>
      <c r="J189" s="79"/>
      <c r="K189" s="57"/>
      <c r="L189" s="63"/>
    </row>
    <row r="190" spans="1:12" ht="100.8">
      <c r="A190" s="9">
        <v>185</v>
      </c>
      <c r="B190" s="41" t="s">
        <v>21</v>
      </c>
      <c r="C190" s="14">
        <v>7583180968</v>
      </c>
      <c r="D190" s="4" t="s">
        <v>644</v>
      </c>
      <c r="E190" s="34">
        <v>44883</v>
      </c>
      <c r="F190" s="46" t="s">
        <v>645</v>
      </c>
      <c r="G190" s="99" t="s">
        <v>646</v>
      </c>
      <c r="H190" s="67"/>
      <c r="I190" s="100"/>
      <c r="J190" s="79"/>
      <c r="K190" s="57"/>
      <c r="L190" s="57">
        <v>2458.2399999999998</v>
      </c>
    </row>
    <row r="191" spans="1:12" ht="80.25" customHeight="1">
      <c r="A191" s="9">
        <v>186</v>
      </c>
      <c r="B191" s="8" t="s">
        <v>647</v>
      </c>
      <c r="C191" s="25" t="s">
        <v>648</v>
      </c>
      <c r="D191" s="4" t="s">
        <v>649</v>
      </c>
      <c r="E191" s="31" t="s">
        <v>696</v>
      </c>
      <c r="F191" s="46" t="s">
        <v>697</v>
      </c>
      <c r="G191" s="99" t="s">
        <v>698</v>
      </c>
      <c r="H191" s="36"/>
      <c r="I191" s="100"/>
      <c r="J191" s="79"/>
      <c r="K191" s="57">
        <f>1666+1666</f>
        <v>3332</v>
      </c>
      <c r="L191" s="57">
        <f>1666+1666+1666+1666</f>
        <v>6664</v>
      </c>
    </row>
    <row r="192" spans="1:12" ht="93" customHeight="1">
      <c r="A192" s="9">
        <v>187</v>
      </c>
      <c r="B192" s="8" t="s">
        <v>650</v>
      </c>
      <c r="C192" s="25" t="s">
        <v>651</v>
      </c>
      <c r="D192" s="4" t="s">
        <v>652</v>
      </c>
      <c r="E192" s="3">
        <v>44917</v>
      </c>
      <c r="F192" s="4" t="s">
        <v>653</v>
      </c>
      <c r="G192" s="4" t="s">
        <v>654</v>
      </c>
      <c r="H192" s="67"/>
      <c r="I192" s="100"/>
      <c r="J192" s="79"/>
      <c r="K192" s="57"/>
      <c r="L192" s="63"/>
    </row>
    <row r="193" spans="1:12" ht="80.25" customHeight="1">
      <c r="A193" s="9">
        <v>188</v>
      </c>
      <c r="B193" s="41" t="s">
        <v>112</v>
      </c>
      <c r="C193" s="15" t="s">
        <v>469</v>
      </c>
      <c r="D193" s="4" t="s">
        <v>470</v>
      </c>
      <c r="E193" s="3">
        <v>44917</v>
      </c>
      <c r="F193" s="4" t="s">
        <v>655</v>
      </c>
      <c r="G193" s="42" t="s">
        <v>656</v>
      </c>
      <c r="H193" s="149"/>
      <c r="I193" s="149"/>
      <c r="J193" s="73"/>
      <c r="K193" s="150"/>
      <c r="L193" s="151"/>
    </row>
    <row r="194" spans="1:12" ht="57.6">
      <c r="A194" s="9">
        <v>189</v>
      </c>
      <c r="B194" s="8" t="s">
        <v>702</v>
      </c>
      <c r="C194" s="25" t="s">
        <v>704</v>
      </c>
      <c r="D194" s="4" t="s">
        <v>703</v>
      </c>
      <c r="E194" s="34">
        <v>44901</v>
      </c>
      <c r="F194" s="46" t="s">
        <v>705</v>
      </c>
      <c r="G194" s="99" t="s">
        <v>380</v>
      </c>
      <c r="H194" s="67"/>
      <c r="I194" s="100"/>
      <c r="J194" s="79"/>
      <c r="K194" s="57">
        <f>2173.16+2201.82+2024.83</f>
        <v>6399.8099999999995</v>
      </c>
      <c r="L194" s="63">
        <f>2173.16+2201.82+2024.83</f>
        <v>6399.8099999999995</v>
      </c>
    </row>
    <row r="195" spans="1:12" ht="80.25" customHeight="1">
      <c r="A195" s="9">
        <v>190</v>
      </c>
      <c r="B195" s="8" t="s">
        <v>657</v>
      </c>
      <c r="C195" s="14">
        <v>12079170150</v>
      </c>
      <c r="D195" s="4" t="s">
        <v>658</v>
      </c>
      <c r="E195" s="3">
        <v>44927</v>
      </c>
      <c r="F195" s="12" t="s">
        <v>659</v>
      </c>
      <c r="G195" s="4" t="s">
        <v>660</v>
      </c>
      <c r="H195" s="4"/>
      <c r="I195" s="46"/>
      <c r="J195" s="71"/>
      <c r="K195" s="54"/>
      <c r="L195" s="22"/>
    </row>
    <row r="196" spans="1:12" ht="80.25" customHeight="1">
      <c r="A196" s="9">
        <v>191</v>
      </c>
      <c r="B196" s="8" t="s">
        <v>661</v>
      </c>
      <c r="C196" s="25" t="s">
        <v>662</v>
      </c>
      <c r="D196" s="4" t="s">
        <v>663</v>
      </c>
      <c r="E196" s="3">
        <v>44937</v>
      </c>
      <c r="F196" s="12" t="s">
        <v>664</v>
      </c>
      <c r="G196" s="4" t="s">
        <v>665</v>
      </c>
      <c r="H196" s="4"/>
      <c r="I196" s="46"/>
      <c r="J196" s="71"/>
      <c r="K196" s="150"/>
      <c r="L196" s="151"/>
    </row>
    <row r="197" spans="1:12" ht="144">
      <c r="A197" s="9">
        <v>192</v>
      </c>
      <c r="B197" s="8" t="s">
        <v>666</v>
      </c>
      <c r="C197" s="25" t="s">
        <v>667</v>
      </c>
      <c r="D197" s="4" t="s">
        <v>668</v>
      </c>
      <c r="E197" s="3">
        <v>44937</v>
      </c>
      <c r="F197" s="12" t="s">
        <v>669</v>
      </c>
      <c r="G197" s="4" t="s">
        <v>670</v>
      </c>
      <c r="H197" s="4"/>
      <c r="I197" s="46"/>
      <c r="J197" s="71"/>
      <c r="K197" s="150">
        <v>4916.4799999999996</v>
      </c>
      <c r="L197" s="150">
        <v>4916.4799999999996</v>
      </c>
    </row>
    <row r="198" spans="1:12" ht="80.25" customHeight="1">
      <c r="A198" s="9">
        <v>193</v>
      </c>
      <c r="B198" s="8" t="s">
        <v>676</v>
      </c>
      <c r="C198" s="25" t="s">
        <v>677</v>
      </c>
      <c r="D198" s="4" t="s">
        <v>678</v>
      </c>
      <c r="E198" s="3">
        <v>44848</v>
      </c>
      <c r="F198" s="12" t="s">
        <v>679</v>
      </c>
      <c r="G198" s="4" t="s">
        <v>680</v>
      </c>
      <c r="H198" s="4"/>
      <c r="I198" s="46"/>
      <c r="J198" s="71"/>
      <c r="K198" s="152">
        <v>3712.8</v>
      </c>
      <c r="L198" s="152">
        <v>3712.8</v>
      </c>
    </row>
    <row r="199" spans="1:12" ht="80.25" customHeight="1">
      <c r="A199" s="9">
        <v>194</v>
      </c>
      <c r="B199" s="8" t="s">
        <v>413</v>
      </c>
      <c r="C199" s="14">
        <v>12866070159</v>
      </c>
      <c r="D199" s="4" t="s">
        <v>683</v>
      </c>
      <c r="E199" s="31">
        <v>44641</v>
      </c>
      <c r="F199" s="46" t="s">
        <v>684</v>
      </c>
      <c r="G199" s="4" t="s">
        <v>685</v>
      </c>
      <c r="H199" s="13"/>
      <c r="I199" s="111"/>
      <c r="J199" s="79"/>
      <c r="K199" s="51"/>
      <c r="L199" s="51">
        <v>266.76</v>
      </c>
    </row>
    <row r="200" spans="1:12" ht="80.25" customHeight="1">
      <c r="A200" s="9">
        <v>195</v>
      </c>
      <c r="B200" s="8" t="s">
        <v>413</v>
      </c>
      <c r="C200" s="14">
        <v>12866070159</v>
      </c>
      <c r="D200" s="4" t="s">
        <v>686</v>
      </c>
      <c r="E200" s="31">
        <v>44953</v>
      </c>
      <c r="F200" s="46" t="s">
        <v>687</v>
      </c>
      <c r="G200" s="4" t="s">
        <v>688</v>
      </c>
      <c r="H200" s="13"/>
      <c r="I200" s="111"/>
      <c r="J200" s="79"/>
      <c r="K200" s="51">
        <f>399+1724.3</f>
        <v>2123.3000000000002</v>
      </c>
      <c r="L200" s="51">
        <f>399+1724.3</f>
        <v>2123.3000000000002</v>
      </c>
    </row>
    <row r="201" spans="1:12" ht="80.25" customHeight="1">
      <c r="A201" s="9">
        <v>196</v>
      </c>
      <c r="B201" s="8" t="s">
        <v>689</v>
      </c>
      <c r="C201" s="25" t="s">
        <v>533</v>
      </c>
      <c r="D201" s="4" t="s">
        <v>38</v>
      </c>
      <c r="E201" s="3">
        <v>44949</v>
      </c>
      <c r="F201" s="3" t="s">
        <v>690</v>
      </c>
      <c r="G201" s="4" t="s">
        <v>30</v>
      </c>
      <c r="H201" s="13"/>
      <c r="I201" s="111"/>
      <c r="J201" s="79"/>
      <c r="K201" s="51"/>
      <c r="L201" s="51"/>
    </row>
    <row r="202" spans="1:12" ht="244.8">
      <c r="A202" s="9">
        <v>197</v>
      </c>
      <c r="B202" s="8" t="s">
        <v>628</v>
      </c>
      <c r="C202" s="15" t="s">
        <v>629</v>
      </c>
      <c r="D202" s="4" t="s">
        <v>691</v>
      </c>
      <c r="E202" s="118">
        <v>44972</v>
      </c>
      <c r="F202" s="1" t="s">
        <v>692</v>
      </c>
      <c r="G202" s="4" t="s">
        <v>631</v>
      </c>
      <c r="H202" s="13"/>
      <c r="I202" s="111"/>
      <c r="J202" s="79"/>
      <c r="K202" s="51"/>
      <c r="L202" s="51"/>
    </row>
    <row r="203" spans="1:12" ht="80.25" customHeight="1">
      <c r="A203" s="9">
        <v>198</v>
      </c>
      <c r="B203" s="8" t="s">
        <v>487</v>
      </c>
      <c r="C203" s="15" t="s">
        <v>488</v>
      </c>
      <c r="D203" s="4" t="s">
        <v>693</v>
      </c>
      <c r="E203" s="118">
        <v>44972</v>
      </c>
      <c r="F203" s="1" t="s">
        <v>694</v>
      </c>
      <c r="G203" s="105" t="s">
        <v>695</v>
      </c>
      <c r="H203" s="13"/>
      <c r="I203" s="111"/>
      <c r="J203" s="79"/>
      <c r="K203" s="51"/>
      <c r="L203" s="51"/>
    </row>
    <row r="204" spans="1:12" ht="80.25" customHeight="1">
      <c r="A204" s="9">
        <v>199</v>
      </c>
      <c r="B204" s="8" t="s">
        <v>381</v>
      </c>
      <c r="C204" s="25" t="s">
        <v>385</v>
      </c>
      <c r="D204" s="4" t="s">
        <v>725</v>
      </c>
      <c r="E204" s="34">
        <v>44980</v>
      </c>
      <c r="F204" s="46" t="s">
        <v>548</v>
      </c>
      <c r="G204" s="99" t="s">
        <v>549</v>
      </c>
      <c r="H204" s="67"/>
      <c r="I204" s="100"/>
      <c r="J204" s="79"/>
      <c r="K204" s="57">
        <v>522</v>
      </c>
      <c r="L204" s="63">
        <v>522</v>
      </c>
    </row>
    <row r="205" spans="1:12" ht="80.25" customHeight="1">
      <c r="A205" s="9">
        <v>200</v>
      </c>
      <c r="B205" s="8" t="s">
        <v>712</v>
      </c>
      <c r="C205" s="25" t="s">
        <v>713</v>
      </c>
      <c r="D205" s="4" t="s">
        <v>714</v>
      </c>
      <c r="E205" s="34">
        <v>44999</v>
      </c>
      <c r="F205" s="46" t="s">
        <v>715</v>
      </c>
      <c r="G205" s="105" t="s">
        <v>716</v>
      </c>
      <c r="H205" s="67"/>
      <c r="I205" s="100"/>
      <c r="J205" s="79"/>
      <c r="K205" s="57"/>
      <c r="L205" s="63"/>
    </row>
    <row r="206" spans="1:12" ht="158.4">
      <c r="A206" s="9">
        <v>201</v>
      </c>
      <c r="B206" s="8" t="s">
        <v>661</v>
      </c>
      <c r="C206" s="25" t="s">
        <v>662</v>
      </c>
      <c r="D206" s="4" t="s">
        <v>717</v>
      </c>
      <c r="E206" s="34">
        <v>44999</v>
      </c>
      <c r="F206" s="46" t="s">
        <v>718</v>
      </c>
      <c r="G206" s="105" t="s">
        <v>719</v>
      </c>
      <c r="H206" s="67"/>
      <c r="I206" s="100"/>
      <c r="J206" s="79"/>
      <c r="K206" s="57"/>
      <c r="L206" s="63"/>
    </row>
    <row r="207" spans="1:12" ht="80.25" customHeight="1">
      <c r="A207" s="9">
        <v>202</v>
      </c>
      <c r="B207" s="8" t="s">
        <v>381</v>
      </c>
      <c r="C207" s="25" t="s">
        <v>385</v>
      </c>
      <c r="D207" s="4" t="s">
        <v>720</v>
      </c>
      <c r="E207" s="34">
        <v>45009</v>
      </c>
      <c r="F207" s="46" t="s">
        <v>721</v>
      </c>
      <c r="G207" s="99" t="s">
        <v>549</v>
      </c>
      <c r="H207" s="67"/>
      <c r="I207" s="100"/>
      <c r="J207" s="79"/>
      <c r="K207" s="57"/>
      <c r="L207" s="63"/>
    </row>
  </sheetData>
  <autoFilter ref="A5:L207" xr:uid="{00000000-0001-0000-0000-000000000000}"/>
  <pageMargins left="0.7" right="0.7" top="0.75" bottom="0.75" header="0.3" footer="0.3"/>
  <pageSetup paperSize="9" orientation="portrait" r:id="rId1"/>
  <ignoredErrors>
    <ignoredError sqref="G15:G16 G20 C31:C32 G31 C34 G35 C36 C38:C40 C44 G73 G75 G154 C192 C185:C189 C183 C181 C180 C175:C179 C172:C173 C170 C159:C166 C155 C156:C158 C151:C152 C147:C149 C141:C145 C139 C137 C130:C134 C122:C126 C119 C113:C115 C111 C105:C109 C102 C94 C90:C92 C75:C79 C70:C71 C66:C68 C61 C54:C58 C50:C51 C48 C46 C86 C45 C87:C89 C47 C49 C52:C53 C59:C60 C62:C65 C69 C72:C74 C80:C85 C93 C95:C101 C103:C104 C110 C112 C116:C118 C120:C121 C127:C129 C135:C136 C138 C140 C146 C150 C153:C154 C167:C169 C171 C174 C182 C184 C190 C193:C194 C196:C198 C201:C20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80899-02F7-46BD-9683-94657A05B4A3}">
  <dimension ref="A1:L10"/>
  <sheetViews>
    <sheetView showGridLines="0" zoomScale="85" zoomScaleNormal="85" workbookViewId="0">
      <pane ySplit="5" topLeftCell="A8" activePane="bottomLeft" state="frozen"/>
      <selection pane="bottomLeft" activeCell="E10" sqref="E10"/>
    </sheetView>
  </sheetViews>
  <sheetFormatPr defaultColWidth="20.6640625" defaultRowHeight="80.25" customHeight="1"/>
  <cols>
    <col min="1" max="1" width="4.44140625" bestFit="1" customWidth="1"/>
    <col min="2" max="3" width="25.6640625" customWidth="1"/>
    <col min="4" max="4" width="55.88671875" style="10" customWidth="1"/>
    <col min="5" max="5" width="25.6640625" style="9" customWidth="1"/>
    <col min="6" max="6" width="30.6640625" style="9" customWidth="1"/>
    <col min="7" max="7" width="40.6640625" style="26" customWidth="1"/>
    <col min="8" max="8" width="30.6640625" style="20" customWidth="1"/>
    <col min="9" max="9" width="30.6640625" customWidth="1"/>
  </cols>
  <sheetData>
    <row r="1" spans="1:12" ht="14.4"/>
    <row r="2" spans="1:12" ht="14.4"/>
    <row r="3" spans="1:12" ht="14.4">
      <c r="C3" s="16"/>
      <c r="D3" s="16" t="s">
        <v>671</v>
      </c>
    </row>
    <row r="4" spans="1:12" ht="14.4"/>
    <row r="5" spans="1:12" ht="80.25" customHeight="1">
      <c r="B5" s="6" t="s">
        <v>0</v>
      </c>
      <c r="C5" s="6" t="s">
        <v>73</v>
      </c>
      <c r="D5" s="6" t="s">
        <v>1</v>
      </c>
      <c r="E5" s="6" t="s">
        <v>2</v>
      </c>
      <c r="F5" s="6" t="s">
        <v>18</v>
      </c>
      <c r="G5" s="27" t="s">
        <v>76</v>
      </c>
      <c r="H5" s="21" t="s">
        <v>674</v>
      </c>
      <c r="I5" s="21" t="s">
        <v>675</v>
      </c>
      <c r="J5" s="35" t="s">
        <v>135</v>
      </c>
    </row>
    <row r="6" spans="1:12" ht="86.4">
      <c r="B6" s="8" t="s">
        <v>139</v>
      </c>
      <c r="C6" s="15" t="s">
        <v>140</v>
      </c>
      <c r="D6" s="4" t="s">
        <v>344</v>
      </c>
      <c r="E6" s="34">
        <v>43067</v>
      </c>
      <c r="F6" s="4" t="s">
        <v>425</v>
      </c>
      <c r="G6" s="133" t="s">
        <v>426</v>
      </c>
      <c r="H6" s="58"/>
      <c r="I6" s="58"/>
      <c r="J6" s="36" t="s">
        <v>133</v>
      </c>
      <c r="L6" s="146"/>
    </row>
    <row r="7" spans="1:12" ht="80.25" customHeight="1">
      <c r="A7" s="9"/>
      <c r="B7" s="8" t="s">
        <v>406</v>
      </c>
      <c r="C7" s="101" t="s">
        <v>407</v>
      </c>
      <c r="D7" s="102" t="s">
        <v>408</v>
      </c>
      <c r="E7" s="131">
        <v>44238</v>
      </c>
      <c r="F7" s="34" t="s">
        <v>404</v>
      </c>
      <c r="G7" s="30" t="s">
        <v>405</v>
      </c>
      <c r="H7" s="57">
        <v>31795.07</v>
      </c>
      <c r="I7" s="57">
        <v>31795.07</v>
      </c>
      <c r="J7" s="36" t="s">
        <v>132</v>
      </c>
      <c r="L7" s="146"/>
    </row>
    <row r="8" spans="1:12" ht="216">
      <c r="B8" s="8" t="s">
        <v>479</v>
      </c>
      <c r="C8" s="101">
        <v>10926800961</v>
      </c>
      <c r="D8" s="102" t="s">
        <v>480</v>
      </c>
      <c r="E8" s="131">
        <v>44237</v>
      </c>
      <c r="F8" s="37" t="s">
        <v>481</v>
      </c>
      <c r="G8" s="5" t="s">
        <v>482</v>
      </c>
      <c r="H8" s="57">
        <v>43832.03</v>
      </c>
      <c r="I8" s="57">
        <v>43832.03</v>
      </c>
      <c r="J8" s="36" t="s">
        <v>132</v>
      </c>
      <c r="L8" s="146"/>
    </row>
    <row r="9" spans="1:12" ht="80.25" customHeight="1">
      <c r="B9" s="41" t="s">
        <v>492</v>
      </c>
      <c r="C9" s="101">
        <v>13264231005</v>
      </c>
      <c r="D9" s="102" t="s">
        <v>493</v>
      </c>
      <c r="E9" s="131">
        <v>44476</v>
      </c>
      <c r="F9" s="37" t="s">
        <v>494</v>
      </c>
      <c r="G9" s="142" t="s">
        <v>495</v>
      </c>
      <c r="H9" s="57">
        <f>14952.91+32167.83</f>
        <v>47120.740000000005</v>
      </c>
      <c r="I9" s="57">
        <f>14952.91+32167.83</f>
        <v>47120.740000000005</v>
      </c>
      <c r="J9" s="36" t="s">
        <v>132</v>
      </c>
      <c r="L9" s="146"/>
    </row>
    <row r="10" spans="1:12" ht="80.25" customHeight="1">
      <c r="B10" s="8" t="s">
        <v>139</v>
      </c>
      <c r="C10" s="15" t="s">
        <v>140</v>
      </c>
      <c r="D10" s="4" t="s">
        <v>608</v>
      </c>
      <c r="E10" s="34">
        <v>44771</v>
      </c>
      <c r="F10" s="4" t="s">
        <v>606</v>
      </c>
      <c r="G10" s="133" t="s">
        <v>607</v>
      </c>
      <c r="H10" s="58">
        <f>171909.11+171909.11+171909.11+85954.56+85954.56</f>
        <v>687636.45</v>
      </c>
      <c r="I10" s="58">
        <f>171909.11+171909.11+171909.11+85954.56+85954.56</f>
        <v>687636.45</v>
      </c>
      <c r="J10" s="36" t="s">
        <v>132</v>
      </c>
    </row>
  </sheetData>
  <autoFilter ref="B5:J9" xr:uid="{0AAD3E39-A2E9-4ADE-835C-EDB621644103}"/>
  <pageMargins left="0.7" right="0.7" top="0.75" bottom="0.75" header="0.3" footer="0.3"/>
  <pageSetup paperSize="9" orientation="portrait" r:id="rId1"/>
  <ignoredErrors>
    <ignoredError sqref="C6:C7 C10"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Riepilogo Contratti Passivi</vt:lpstr>
      <vt:lpstr>Riepilogo Contratti Attivi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alfonso.demaio@metro4milano.it</dc:creator>
  <cp:lastModifiedBy>Federica Caimi</cp:lastModifiedBy>
  <dcterms:created xsi:type="dcterms:W3CDTF">2016-10-17T11:15:36Z</dcterms:created>
  <dcterms:modified xsi:type="dcterms:W3CDTF">2023-04-04T08:47:19Z</dcterms:modified>
</cp:coreProperties>
</file>